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3275" windowHeight="9720" activeTab="0"/>
  </bookViews>
  <sheets>
    <sheet name="Summary" sheetId="1" r:id="rId1"/>
    <sheet name="New Issues" sheetId="2" r:id="rId2"/>
    <sheet name="Buy Back" sheetId="3" r:id="rId3"/>
    <sheet name="Floats" sheetId="4" r:id="rId4"/>
  </sheets>
  <definedNames/>
  <calcPr fullCalcOnLoad="1"/>
</workbook>
</file>

<file path=xl/sharedStrings.xml><?xml version="1.0" encoding="utf-8"?>
<sst xmlns="http://schemas.openxmlformats.org/spreadsheetml/2006/main" count="7678" uniqueCount="1969">
  <si>
    <t xml:space="preserve">ordinary shares issued at $0.20 per share fully paid pursuant to the exercise of unquoted options expiring 11 December 2008. </t>
  </si>
  <si>
    <t xml:space="preserve">ordinary shares issued at $0.05 per share fully paid pursuant to the exercise of unquoted options expiring 21 January 2008. </t>
  </si>
  <si>
    <t xml:space="preserve">ordinary shares issued at $0.10 per share fully paid pursuant to the exercise of unquoted options expiring 27 May 2008. </t>
  </si>
  <si>
    <t xml:space="preserve">ordinary shares issued at $0.20 per share fully paid pursuant to the exercise of unquoted options expiring 31 May 2009. </t>
  </si>
  <si>
    <t xml:space="preserve">ordinary shares issued at $0.15 per share fully paid pursuant to the exercise of unquoted options expiring 27 May 2008. </t>
  </si>
  <si>
    <t xml:space="preserve">ordinary shares issued at $0.10 per share fully paid pursuant to the exercise of unquoted options expiring 19 April 2008. </t>
  </si>
  <si>
    <t>NEC</t>
  </si>
  <si>
    <t xml:space="preserve">ordinary shares issued at $0.30 per share fully paid pursuant to the exercise of unquoted options expiring 1 February 2008. </t>
  </si>
  <si>
    <t xml:space="preserve">ordinary shares issued at $1.84 per share fully paid pursuant to the exercise of unquoted options expiring 28 September 2012. </t>
  </si>
  <si>
    <t>NUF</t>
  </si>
  <si>
    <t xml:space="preserve">ordinary shares issued at $0.1378 per share fully paid pursuant to the company's Executive Plan. </t>
  </si>
  <si>
    <t>NWSLV</t>
  </si>
  <si>
    <t xml:space="preserve">Class A Non-Voting CDIs issued at $25.22 per security fully paid pursuant to the company's Executive Share Option Plan. </t>
  </si>
  <si>
    <t>US</t>
  </si>
  <si>
    <t xml:space="preserve">Class A Non-Voting CDIs issued at $25.10 per security fully paid pursuant to the company's Executive Share Option Plan. </t>
  </si>
  <si>
    <t xml:space="preserve">Class A Non-Voting CDIs issued at $20.92 per security fully paid pursuant to the company's Executive Share Option Plan. </t>
  </si>
  <si>
    <t xml:space="preserve">Class A Non-Voting CDIs issued at $19.78 per security fully paid pursuant to the company's Executive Share Option Plan. </t>
  </si>
  <si>
    <t xml:space="preserve">Class A Non-Voting CDIs issued at $16.04 per security fully paid pursuant to the company's Executive Share Option Plan. </t>
  </si>
  <si>
    <t xml:space="preserve">Class A Non-Voting CDIs issued fully paid pursuant to the company's Executive Share Option Plan. </t>
  </si>
  <si>
    <t xml:space="preserve">Class A Non-Voting CDIs issued at $25.26 per security fully paid pursuant to the company's Executive Share Option Plan. </t>
  </si>
  <si>
    <t xml:space="preserve">Class A Non-Voting CDIs issued at $16.16 per security fully paid pursuant to the company's Executive Share Option Plan. </t>
  </si>
  <si>
    <t xml:space="preserve">ordinary shares issued at $0.10 per share fully paid to Hardie Energy, as approved by shareholders at the company's Extraordinary General Meeting held on 2 October 2007. </t>
  </si>
  <si>
    <t xml:space="preserve">ordinary shares issued at $0.0154 per share fully paid pursuant to the terms and conditions of the convertible note issued to Merdeka Australia Pty Ltd to raise additional working capital. </t>
  </si>
  <si>
    <t xml:space="preserve">ordinary shares issued at $0.0154 per share fully paid pursuant to the terms and conditions of the convertible note issued to Yarandi Investments Pty Ltd to raise additional working capital. </t>
  </si>
  <si>
    <t xml:space="preserve">ordinary shares issued at $0.025 per share fully paid pursuant to the company's Supplementary Disclosure document dated 9 August 2007 to raise additional working capital. </t>
  </si>
  <si>
    <t xml:space="preserve">ordinary shares issued at $0.025 per share fully paid to Maylord Equity Management Pty Ltd under the terms of the convertible note. </t>
  </si>
  <si>
    <t>SGT</t>
  </si>
  <si>
    <t xml:space="preserve">Following receipt of advice from the abovementioned company of net transfers of securities between CDIs and ordinary shares quoted on the Singapore Exchange Securities Trading Limited. </t>
  </si>
  <si>
    <t>SG</t>
  </si>
  <si>
    <t>WEB</t>
  </si>
  <si>
    <t xml:space="preserve">Following receipt of advice from the above mentioned company of the cancellation of ordinary fully paid shares pursuant to fractional rounding from share consolidation completed in June 2007. </t>
  </si>
  <si>
    <t>XCLWL</t>
  </si>
  <si>
    <t>Govt</t>
  </si>
  <si>
    <t xml:space="preserve">5.75% loan securities maturing 15 April 2012 issued pursuant to Tender No. 235. </t>
  </si>
  <si>
    <t>XCLWM</t>
  </si>
  <si>
    <t xml:space="preserve">5.75% loan securities maturing 15 May 2021 issued pursuant to Tender No. 234. </t>
  </si>
  <si>
    <t xml:space="preserve">ordinary shares issued at $0.2662 per share fully paid pursuant to the company's Employee share Ownership Plan. </t>
  </si>
  <si>
    <t xml:space="preserve">ordinary shares issued at $0.188 per share fully paid pursuant to the exercise of unquoted options expiring 31 October 2007. </t>
  </si>
  <si>
    <t xml:space="preserve">ordinary shares issued at $12.94 per share fully paid pursuant to the exercise of unquoted options. </t>
  </si>
  <si>
    <t xml:space="preserve">ordinary sharesi ssued at $10.89 per share fully paid pursuant to the exercise of unquoted options. </t>
  </si>
  <si>
    <t xml:space="preserve">ordinary shares issued at approximately $1.4983 per share fully paid pursuant to the company's Dividend Reinvestment Plan. </t>
  </si>
  <si>
    <t>CBA</t>
  </si>
  <si>
    <t xml:space="preserve">ordinary shares issued at $54.80 per share fully paid pursuant to the company's Dividend Reinvestment Plan. </t>
  </si>
  <si>
    <t>CCL</t>
  </si>
  <si>
    <t xml:space="preserve">ordinary shares issued at $9.01 per share fully paid pursuant to the company's Dividend Reinvestment Plan. </t>
  </si>
  <si>
    <t>CDD</t>
  </si>
  <si>
    <t xml:space="preserve">ordinary shares issued at $7.90 per share fully paid pursuant to the company's Dividend Reinvestment Plan. </t>
  </si>
  <si>
    <t>CEY</t>
  </si>
  <si>
    <t xml:space="preserve">ordinary shares issued at $3.7195 per share fully paid pursuant to the company's Dividend Reinvestment Plan. </t>
  </si>
  <si>
    <t>COA</t>
  </si>
  <si>
    <t xml:space="preserve">ordinary shares issued at $5.70 per share fully paid pursuant to the company's Dividend Reinvestment Plan. </t>
  </si>
  <si>
    <t>CRG</t>
  </si>
  <si>
    <t xml:space="preserve">ordinary shares issued at $17.03 per share fully paid pursuant to the company's Dividend Reinvestment Plan. </t>
  </si>
  <si>
    <t>CWP</t>
  </si>
  <si>
    <t xml:space="preserve">ordinary shares issued at $4.69 per share fully paid pursuant to the company's Dividend Reinvestment Plan. </t>
  </si>
  <si>
    <t>CYA</t>
  </si>
  <si>
    <t xml:space="preserve">ordinary shares issued at approximately $1.3203 per share fully paid pursuant to the company's Dividend Reinvestment Plan. </t>
  </si>
  <si>
    <t>DMP</t>
  </si>
  <si>
    <t xml:space="preserve">ordinary shares issued at $3.21 per share fully paid pursuant to the company's Dividend Reinvestment Plan. </t>
  </si>
  <si>
    <t>DOW</t>
  </si>
  <si>
    <t xml:space="preserve">ordinary shares issued at $6.11 per share fully paid pursuant to the company's Dividend Reinvestment Plan. </t>
  </si>
  <si>
    <t>DUI</t>
  </si>
  <si>
    <t xml:space="preserve">ordinary shares issued at $3.93 per share fully paid pursuant to the company's Dividend Reinvestment Plan. </t>
  </si>
  <si>
    <t>DXL</t>
  </si>
  <si>
    <t xml:space="preserve">ordinary shares issued at $2.48 per share fully paid pursuant to the company's Dividend Reinvestment Plan. </t>
  </si>
  <si>
    <t>ENE</t>
  </si>
  <si>
    <t>EQT</t>
  </si>
  <si>
    <t xml:space="preserve">ordinary shares issued at $32.00 per share fully paid pursuant to the company's Dividend Reinvestment Plan. </t>
  </si>
  <si>
    <t>FBU</t>
  </si>
  <si>
    <t>FCL</t>
  </si>
  <si>
    <t xml:space="preserve">ordinary shares issued at $1.9837 per share fully paid pursuant to the company's Dividend Reinvestment Plan. </t>
  </si>
  <si>
    <t xml:space="preserve">ordinary shares issued at $1.9945 per share fully paid pursuant to the company's Dividend Reinvestment Plan. </t>
  </si>
  <si>
    <t xml:space="preserve">ordinary shares issued at $6.37 per share fully paid pursuant to the company's Dividend Reinvestment Plan. </t>
  </si>
  <si>
    <t>FKP</t>
  </si>
  <si>
    <t xml:space="preserve">stapled securities issued at $6.98 per security fully paid pursuant to the company's Distribution Reinvestment Plan. </t>
  </si>
  <si>
    <t>FLK</t>
  </si>
  <si>
    <t xml:space="preserve">ordinary shares issued at $0.81 per share fully paid pursuant to the company's Dividend Reinvestment Plan. </t>
  </si>
  <si>
    <t>FRI</t>
  </si>
  <si>
    <t xml:space="preserve">ordinary shares issued at $0.7574 per share fully paid pursuant to the company's Dividend Reinvestment Plan. </t>
  </si>
  <si>
    <t>FUN</t>
  </si>
  <si>
    <t xml:space="preserve">ordinary shares issued at $1.32 per share fully paid pursuant to the company's Dividend Reinvestment Plan. </t>
  </si>
  <si>
    <t>FWD</t>
  </si>
  <si>
    <t>FXJ</t>
  </si>
  <si>
    <t xml:space="preserve">ordinary shares issued at $4.38 per share fully paid pursuant to the company's Dividend Reinvestment Plan. </t>
  </si>
  <si>
    <t>GCL</t>
  </si>
  <si>
    <t xml:space="preserve">ordinary shares issued at $4.65 per share fully paid pursuant to the company's Dividend Reinvestment Plan. </t>
  </si>
  <si>
    <t>GPT</t>
  </si>
  <si>
    <t xml:space="preserve">stapled securities issued at $4.44 per security fully paid pursuant to the group's Dividend Reinvestment Plan. </t>
  </si>
  <si>
    <t xml:space="preserve">stapled securities issued at $3.4868 per security fully paid pursuant to the Fund's Distribution Reinvestment Plan. </t>
  </si>
  <si>
    <t>HSN</t>
  </si>
  <si>
    <t xml:space="preserve">ordinary shares issued at $0.32 per share fully paid pursuant to the company's Dividend Reinvestment Plan. </t>
  </si>
  <si>
    <t>HSP</t>
  </si>
  <si>
    <t xml:space="preserve">ordinary shares issued at $5.48 per share fully paid pursuant to the company's Dividend Reinvestment Plan. </t>
  </si>
  <si>
    <t>HST</t>
  </si>
  <si>
    <t xml:space="preserve">ordinary shares issued at $4.09 per share fully paid pursuant to the company's Dividend Reinvestment Plan. </t>
  </si>
  <si>
    <t>IAG</t>
  </si>
  <si>
    <t xml:space="preserve">ordinary shares issued at $4.9233 per share fully paid pursuant to the underwriting of Dividend Reinvestment Plan. </t>
  </si>
  <si>
    <t xml:space="preserve">ordinary shares issued at $4.9233 per share fully paid pursuant to the company's Dividend Reinvestment Plan. </t>
  </si>
  <si>
    <t>IBC</t>
  </si>
  <si>
    <t xml:space="preserve">ordinary shares issued at $0.60254 per share fully paid pursuant to the company's Divdend Reinvestment Plan. </t>
  </si>
  <si>
    <t>ILU</t>
  </si>
  <si>
    <t xml:space="preserve">ordinary shares issued at $5.346 per share fully paid pursuant to the underwriting arrangements for the company's Dividend Reinvestment Plan. </t>
  </si>
  <si>
    <t xml:space="preserve">ordinary shares issued at $5.265 per share fully paid pursuant to the company's Dividend Reinvestment Plan. </t>
  </si>
  <si>
    <t>ITD</t>
  </si>
  <si>
    <t xml:space="preserve">ordinary shares issued at $0.306 per share fully paid pursuant to the company's Dividend Reinvestment Plan. </t>
  </si>
  <si>
    <t>IWI</t>
  </si>
  <si>
    <t xml:space="preserve">ordinary units issued at $1.5407 per unit fully paid pursuant to the trust's Distribution Reinvestment Plan. </t>
  </si>
  <si>
    <t>LAU</t>
  </si>
  <si>
    <t xml:space="preserve">ordinary shares issued at $0.25 per share fully paid pursuant to the company's Dividend Reinvestment Plan. </t>
  </si>
  <si>
    <t>LDW</t>
  </si>
  <si>
    <t xml:space="preserve">ordinary shares issued at $6.81 per share fully paid pursuant to the company's Dividend Reinvestment Plan. </t>
  </si>
  <si>
    <t>MAH</t>
  </si>
  <si>
    <t xml:space="preserve">ordinary shares issued at $1.27 per share fully paid pursuant to the company's Dividend Reinvestment Plan. </t>
  </si>
  <si>
    <t xml:space="preserve">ordinary shares issued at $0.6197 per share fully paid pursuant to the company's Dividend Reinvestment Plan. </t>
  </si>
  <si>
    <t>MFT</t>
  </si>
  <si>
    <t xml:space="preserve">stapled securities issued at $0.8227 per security fully paid pursuant to the group's Dividend and Distribution Reinvestment plan. </t>
  </si>
  <si>
    <t>MGR</t>
  </si>
  <si>
    <t xml:space="preserve">stapled securities issued at $5.3582 per security fully paid pursuant to the Group's Distribution Reinvestment Plan. </t>
  </si>
  <si>
    <t>MIT</t>
  </si>
  <si>
    <t xml:space="preserve">stapled securities issued at $2.0344 per security fully paid pursuant to the fund's Distribution Reinvestment Plan for the 31 March 2007 distribution (refer Daily Schedule dated 20 April 2007 - shortfall in quotation). </t>
  </si>
  <si>
    <t xml:space="preserve">stapled securities issued at $2.0749 per security fully paid pursuant to the Fund's Distribution Reinvestment Plan. </t>
  </si>
  <si>
    <t xml:space="preserve">ordinary shares issued at $1.0596 per share fully paid pursuant to the company's Dividend Reinvestment Plan. </t>
  </si>
  <si>
    <t>MPG</t>
  </si>
  <si>
    <t xml:space="preserve">stapled securities issued at approximately $0.8354 per security fully paid pursuant to the company's Dividend and Distribution Reinvestment Plan. </t>
  </si>
  <si>
    <t xml:space="preserve">ordinary units issued at $1.04 per unit fully paid pursuant to the fund's Distribution Reinvestment Plan. </t>
  </si>
  <si>
    <t>MRA</t>
  </si>
  <si>
    <t xml:space="preserve">ordinary units issued at $0.8264 per unit fully paid pursuant to the trust's Dividend Reinvestment Plan. </t>
  </si>
  <si>
    <t>MRM</t>
  </si>
  <si>
    <t xml:space="preserve">ordinary shares issued at $1.73 per share fully paid pursuant to the company's Dividend Reinvestment Plan. </t>
  </si>
  <si>
    <t>NCM</t>
  </si>
  <si>
    <t xml:space="preserve">ordinary shares issued at $24.41 per share fully paid pursuant to the company's Dividend Reinvestment Plan. </t>
  </si>
  <si>
    <t>NOD</t>
  </si>
  <si>
    <t xml:space="preserve">ordinary shares issued at $2.69 per share fully paid pursuant to the company's Dividend Reinvestment Plan. </t>
  </si>
  <si>
    <t>NPX</t>
  </si>
  <si>
    <t xml:space="preserve">ordinary shares issued at approximately NZ$7.7024 per share fully paid pursuant to the company's Dividend Reinvestment Plan. </t>
  </si>
  <si>
    <t>OAK</t>
  </si>
  <si>
    <t xml:space="preserve">ordinary shares issued at $1.36 per share fully paid pursuant to the company's Dividend Reinvestment Plan. </t>
  </si>
  <si>
    <t>OPI</t>
  </si>
  <si>
    <t xml:space="preserve">ordinary shares issued at $0.0627 per share fully paid pursuant to the company's Dividend Reinvestment Plan. </t>
  </si>
  <si>
    <t>ORG</t>
  </si>
  <si>
    <t xml:space="preserve">ordinary shares issued at $10.12 per share fully paid pursuant to the company's Dividend Reinvestment Plan. </t>
  </si>
  <si>
    <t>OST</t>
  </si>
  <si>
    <t xml:space="preserve">ordinary shares issued at $6.86 per share fully paid pursuant to the company's Dividend Reinvestment Plan. </t>
  </si>
  <si>
    <t>OXR</t>
  </si>
  <si>
    <t xml:space="preserve">ordinary shares issued at $3.6758 per share fully paid pursuant to the company's Dividend Reinvestment Plan. </t>
  </si>
  <si>
    <t>PEM</t>
  </si>
  <si>
    <t xml:space="preserve">ordinary shares issued at $3.53 per share fully paid pursuant to the company's Dividend Reinvestment Plan. </t>
  </si>
  <si>
    <t xml:space="preserve">ordinary shares issued at $0.9493 per share fully paid pursuant to the company's Dividend Reinvestment Plan. </t>
  </si>
  <si>
    <t>PPG</t>
  </si>
  <si>
    <t xml:space="preserve">ordinary shares issued at $0.48 per share fully paid pursuant to the company's Dividend Reinvestment Plan. </t>
  </si>
  <si>
    <t>PPI</t>
  </si>
  <si>
    <t>PPX</t>
  </si>
  <si>
    <t xml:space="preserve">ordinary shares issued at $3.34 per share fully paid pursuant to the company's Dividend Reinvestment Plan. </t>
  </si>
  <si>
    <t>PRV</t>
  </si>
  <si>
    <t xml:space="preserve">ordinary shares issued at $1.14 per share fully paid pursuant to the company's Dividend Reinvestment Plan. </t>
  </si>
  <si>
    <t>PRY</t>
  </si>
  <si>
    <t xml:space="preserve">ordinary shares issued at $12.2014 per share fully paid pursuant to the company's Dividend Reinvestment Plan. </t>
  </si>
  <si>
    <t>PST</t>
  </si>
  <si>
    <t xml:space="preserve">ordinary shares issued at $0.7477 per share fully paid pursuant to the company's Dividend Reinvestment Plan. </t>
  </si>
  <si>
    <t>PTN</t>
  </si>
  <si>
    <t xml:space="preserve">ordinary units issued at $0.95 per unit fully paid pursuant to the trust's Distribution Reinvestment Plan. </t>
  </si>
  <si>
    <t>RFG</t>
  </si>
  <si>
    <t xml:space="preserve">ordinary shares issued at $1.69 per share fully paid pursuant to the company's Dividend Reinvestment Plan. </t>
  </si>
  <si>
    <t>RHC</t>
  </si>
  <si>
    <t xml:space="preserve">ordinary shares issued at $10.2985 per share fully paid pursuant to the company's Dividend Reinvestment Plan. </t>
  </si>
  <si>
    <t>RIC</t>
  </si>
  <si>
    <t xml:space="preserve">ordinary shares issued at $1.1187 per share fully paid pursuant to the company's Dividend Reinvestment Plan. </t>
  </si>
  <si>
    <t xml:space="preserve">ordinary shares issued at $1.0907 per share fully paid pursuant to the company's Dividend Reinvestment Plan. </t>
  </si>
  <si>
    <t>RRT</t>
  </si>
  <si>
    <t xml:space="preserve">ordinary units issued at $0.7879 per unit fully paid pursuant to the company's Distribution Reinvestment Plan. </t>
  </si>
  <si>
    <t xml:space="preserve">ordinary shares issued at $0.33 per share fully paid pursuant to the company's Interest Reinvestment Plan in relation to the March 2009 Convertible Notes. </t>
  </si>
  <si>
    <t>SAQ</t>
  </si>
  <si>
    <t xml:space="preserve">ordinary shares issued at $5.85 per share fully paid pursuant to the company's Dividend Reinvestment Plan. </t>
  </si>
  <si>
    <t>SCB</t>
  </si>
  <si>
    <t xml:space="preserve">ordinary shares issued at $0.988 per share fully paid pursuant to the company's Dividend Reinvestment Plan. </t>
  </si>
  <si>
    <t>SCC</t>
  </si>
  <si>
    <t xml:space="preserve">ordinary shares issued at $0.38 per share fully paid pursuant to the company's Dividend Reinvestment Plan. </t>
  </si>
  <si>
    <t>SDI</t>
  </si>
  <si>
    <t>SGM</t>
  </si>
  <si>
    <t xml:space="preserve">ordinary shares issued at $29.97 per share fully paid pursuant to the company's Dividend Reinvestment Plan. </t>
  </si>
  <si>
    <t xml:space="preserve">ordinary shares issued at $9.10 per share fully paid pursuant to the company's Dividend Reinvestment Plan. </t>
  </si>
  <si>
    <t>SKE</t>
  </si>
  <si>
    <t xml:space="preserve">ordinary shares issued at $5.25 per share fully paid pursuant to the company's Dividend Reinvestment Plan. </t>
  </si>
  <si>
    <t>SPT</t>
  </si>
  <si>
    <t xml:space="preserve">ordinary shares issued at $4.21 per share fully paid pursuant to the company's Dividend Reinvestment Plan. </t>
  </si>
  <si>
    <t xml:space="preserve">ordinary shares issued at $2.07 per share fully paid pursuant to the company's Dividend Reinvestment Plan. </t>
  </si>
  <si>
    <t>STO</t>
  </si>
  <si>
    <t xml:space="preserve">ordinary shares issued at $13.3391 per share fully paid pursuant to the company's Dividend Reinvestment Plan. </t>
  </si>
  <si>
    <t>SUN</t>
  </si>
  <si>
    <t xml:space="preserve">ordinary shares issued at $19.53 per share fully paid pursuant to the company's Dividend Reinvestment Plan. </t>
  </si>
  <si>
    <t>TGG</t>
  </si>
  <si>
    <t xml:space="preserve">ordinary shares issued at $1.43 per share fully paid pursuant to the company's Dividend Reinvestment Plan. </t>
  </si>
  <si>
    <t>TGR</t>
  </si>
  <si>
    <t xml:space="preserve">ordinary shares issued at $3.1069 per share fully paid pursuant to the company's Dividend Reinvestment Plan. </t>
  </si>
  <si>
    <t>TJN</t>
  </si>
  <si>
    <t xml:space="preserve">ordinary shares issued at $1.0317 per share fully paid pursuant to the company's Dividend Reinvestment Plan. </t>
  </si>
  <si>
    <t>TNL</t>
  </si>
  <si>
    <t xml:space="preserve">ordinary shares issued at approximately $0.406799 per share fully paid pursuant to the company's Dividend Reinvestment Plan. </t>
  </si>
  <si>
    <t>TOL</t>
  </si>
  <si>
    <t xml:space="preserve">ordinary shares issued at approximately $13.6006 per share fully paid pursuant to the company's Dividend Reinvestment Plan. </t>
  </si>
  <si>
    <t xml:space="preserve">ordinary shares issued at $11.1107 per share fully paid pursuant to the company's Dividend Reinvestment Plan. </t>
  </si>
  <si>
    <t>TWD</t>
  </si>
  <si>
    <t xml:space="preserve">ordinary shares issued at $2.93 per share fully paid pursuant to the company's Dividend Reinvestment Plan. </t>
  </si>
  <si>
    <t>UOS</t>
  </si>
  <si>
    <t xml:space="preserve">ordinary shares issued at $0.2584 per share fully paid pursuant to the company's Dividend Reinvestment Plan. </t>
  </si>
  <si>
    <t>VGH</t>
  </si>
  <si>
    <t xml:space="preserve">ordinary shares issued at $3.43 per share fully paid pursuant to the company's Dividend Reinvestment Plan. </t>
  </si>
  <si>
    <t>WAM</t>
  </si>
  <si>
    <t xml:space="preserve">ordinary shares issued at $1.8203 per share fully paid pursuant to the company's Dividend Reinvestment Plan. </t>
  </si>
  <si>
    <t>WCB</t>
  </si>
  <si>
    <t xml:space="preserve">ordinary shares issued at $4.30 per share fully paid pursuant to the company's Dividend Reinvestment Plan. </t>
  </si>
  <si>
    <t>WIL</t>
  </si>
  <si>
    <t xml:space="preserve">ordinary shares issued at $1.0327 per share fully paid pursuant to the company's Dividend Reinvestment Plan. </t>
  </si>
  <si>
    <t>WOW</t>
  </si>
  <si>
    <t xml:space="preserve">ordinary shares issued at $29.82 per share fully paid pursuant to the company's Dividend Reinvestment Plan. </t>
  </si>
  <si>
    <t>WTP</t>
  </si>
  <si>
    <t xml:space="preserve">ordinary shares issued at $5.02 per share fully paid pursuant to the company's Dividend Reinvestment Plan. </t>
  </si>
  <si>
    <t xml:space="preserve">ordinary shares issued at $1.50 per share fully paid pursuant to the exercise of unquoted options expiring 31 March 2010. </t>
  </si>
  <si>
    <t>AAX</t>
  </si>
  <si>
    <t xml:space="preserve">ordinary shares issued at $1.00 per share fully paid pursuant to the exercise of unquoted options expiring 27 April 2011. </t>
  </si>
  <si>
    <t>ABB</t>
  </si>
  <si>
    <t xml:space="preserve">ordinary shares issued at $7.78 per share fully paid pursuant to the company's Deferred Employee Share Plan. </t>
  </si>
  <si>
    <t xml:space="preserve">ordinary shares issued at $7.75 per share fully paid pursuant to the company's Deferred Employee Share Plan. </t>
  </si>
  <si>
    <t>ABI</t>
  </si>
  <si>
    <t xml:space="preserve">ordinary shares issued at $0.03 per share fully paid in lieu of director's fees under the company's Executive Officer Share Plan. </t>
  </si>
  <si>
    <t>ABQ</t>
  </si>
  <si>
    <t xml:space="preserve">ordinary shares issued at $0.15 per share fully paid pursuant to the exercise of unquoted options. </t>
  </si>
  <si>
    <t xml:space="preserve">ordinary shares issued at $0.395 per share fully paid pursuant to the company's Employee Share Plan. </t>
  </si>
  <si>
    <t>ACR</t>
  </si>
  <si>
    <t xml:space="preserve">Following receipt of advice from the abovementioned company that it has purchased 4,450,000 shares in itself pursuant to the Employee Share Buy Back Scheme. </t>
  </si>
  <si>
    <t xml:space="preserve">ordinary shares issued at $0.04 per share fully paid pursuant to the exercise of quoted options expiring 31 July 2008. </t>
  </si>
  <si>
    <t>LEGO</t>
  </si>
  <si>
    <t xml:space="preserve">Following receipt of advice from the above mentioned company of the exercise of quoted options expiring 31 July 2008. </t>
  </si>
  <si>
    <t xml:space="preserve">Following receipt of advice from the abovementioned company of the exercise of quoted options expiring 31 July 2008. </t>
  </si>
  <si>
    <t>LST</t>
  </si>
  <si>
    <t xml:space="preserve">ordinary shares issued at $1.51 per share fully paid pursuant to the exercise of quoted options expiring 26 April 2009. </t>
  </si>
  <si>
    <t>LSTO</t>
  </si>
  <si>
    <t xml:space="preserve">Following receipt of advice from the above mentioned company of the exercise of quoted options expiring 26 April 2009. </t>
  </si>
  <si>
    <t xml:space="preserve">Following receipt of advice from the abovementioned company of the exercise of quoted options expiring 26 April 2009. </t>
  </si>
  <si>
    <t xml:space="preserve">ordinary shares issued at $0.20 per share fully paid pursuant to the exercise of quoted options expiring 31 August 2008. </t>
  </si>
  <si>
    <t>MAROA</t>
  </si>
  <si>
    <t xml:space="preserve">Following receipt of advice from the above mentioned company of the exercise of quoted options expiring 31 August 2008. </t>
  </si>
  <si>
    <t xml:space="preserve">Following receipt of advice from the abovementioned company of the exercise of quoted options expiring 31 August 2008. </t>
  </si>
  <si>
    <t>MAV</t>
  </si>
  <si>
    <t xml:space="preserve">ordinary shares issued at $0.20 per share fully paid pursuant to the exercise of quoted options expiring 30 June 2010. </t>
  </si>
  <si>
    <t>MAVO</t>
  </si>
  <si>
    <t xml:space="preserve">Following receipt of advice from the above mentioned company of the exercise of quoted options expiring 30 June 2010. </t>
  </si>
  <si>
    <t>MGO</t>
  </si>
  <si>
    <t xml:space="preserve">ordinary shares issued at $0.20 per share fully paid pursuant to the exercise of quoted options expiring 28 February 2008. </t>
  </si>
  <si>
    <t>MGOO</t>
  </si>
  <si>
    <t xml:space="preserve">Following receipt of advice from the above mentioned company of the exercise of quoted options expiring 28 February 2008. </t>
  </si>
  <si>
    <t>MMXO</t>
  </si>
  <si>
    <t>MPA</t>
  </si>
  <si>
    <t xml:space="preserve">quoted options 6 September 2010 exercisable at $0.25 issued at $0.005 per option being a placement to raise additional working capital. </t>
  </si>
  <si>
    <t>MXL</t>
  </si>
  <si>
    <t xml:space="preserve">ordinary shares issued at $0.03 per share fully paid being a placement to raise additional working capital. </t>
  </si>
  <si>
    <t>NGY</t>
  </si>
  <si>
    <t xml:space="preserve">ordinary shares issued at $0.12 per share fully paid being a placement to raise additional working capital. </t>
  </si>
  <si>
    <t>NGYO</t>
  </si>
  <si>
    <t xml:space="preserve">quoted options expiring 1 June 2010 exercisable at $0.20 per option issued pursuant to the abovementioned placement. </t>
  </si>
  <si>
    <t xml:space="preserve">ordinary shares issued at $0.045 per share fully paid being a placement to raise funds to continue exploration of Pungkut Gold Project in Indonesia and commence exploration of uranium tenements in Malawi. </t>
  </si>
  <si>
    <t>ORT</t>
  </si>
  <si>
    <t>PBT</t>
  </si>
  <si>
    <t xml:space="preserve">ordinary shares issued at $0.285 per share fully paid being a placement to raise additional working capital. </t>
  </si>
  <si>
    <t xml:space="preserve">ordinary shares issued at $0.285 per share fully paid being a placement to raise additional working capital as approved by shareholders at the General Meeting held on 15 October 2007. </t>
  </si>
  <si>
    <t>PCP</t>
  </si>
  <si>
    <t xml:space="preserve">ordinary shares issued at $0.05 per share fully paid being a placement to raise additional working capital. </t>
  </si>
  <si>
    <t>PEP</t>
  </si>
  <si>
    <t xml:space="preserve">ordinary shares issued at $0.90 per share fully paid being a private placement to MPM Capital as approved by shareholders at the company's Scheme Meeting held on 1 October 2007. </t>
  </si>
  <si>
    <t>PHL</t>
  </si>
  <si>
    <t xml:space="preserve">ordinary issued at $0.40 per share fully paid being a placement to raise additional working capital. </t>
  </si>
  <si>
    <t>PKT</t>
  </si>
  <si>
    <t xml:space="preserve">ordinary shares issued at NZD $3.2855 per share fully paid pursuant to the exercise of unquoted options expiring 5 March 2008. </t>
  </si>
  <si>
    <t xml:space="preserve">ordinary shares issued at NZD$2.20 per share fully paid pursuant to the exercise of unquoted options expiring 5 March 2008. </t>
  </si>
  <si>
    <t xml:space="preserve">ordinary shares issued at approximately $0.5877 per share fully paid pursuant to the exercise of unquoted options. </t>
  </si>
  <si>
    <t>FRE</t>
  </si>
  <si>
    <t xml:space="preserve">ordinary shares issued fully paid pursuant to the exercise of unquoted options expiring 30 June 2009. </t>
  </si>
  <si>
    <t xml:space="preserve">ordinary shares issued at $0.8832 per share fully paid pursuant to the exercise of unquoted options. </t>
  </si>
  <si>
    <t>FXI</t>
  </si>
  <si>
    <t xml:space="preserve">ordinary shares issued at $1.05 per share fully paid pursuant to the exercise of unquoted options. </t>
  </si>
  <si>
    <t>GBG</t>
  </si>
  <si>
    <t xml:space="preserve">ordinary shares issued at $0.16 per share fully paid pursuant to the exercise of unquoted options expiring 30 September 2010. </t>
  </si>
  <si>
    <t>Metminco Limited</t>
  </si>
  <si>
    <t>MNC</t>
  </si>
  <si>
    <t>China Century Capital Limited</t>
  </si>
  <si>
    <t>CCY</t>
  </si>
  <si>
    <t>Peplin, Inc.</t>
  </si>
  <si>
    <t>PLI</t>
  </si>
  <si>
    <t>Cloncurry Metals Limited</t>
  </si>
  <si>
    <t>CLU</t>
  </si>
  <si>
    <t>iShares Trust</t>
  </si>
  <si>
    <t>IST</t>
  </si>
  <si>
    <t>iShares, Inc.</t>
  </si>
  <si>
    <t>ISI</t>
  </si>
  <si>
    <t>Actinogen Limited</t>
  </si>
  <si>
    <t>ACW</t>
  </si>
  <si>
    <t>Global Iron Limited</t>
  </si>
  <si>
    <t>GFE</t>
  </si>
  <si>
    <t>Empired Ltd</t>
  </si>
  <si>
    <t>EPD</t>
  </si>
  <si>
    <t>Bauxite Resources Limited</t>
  </si>
  <si>
    <t>BAU</t>
  </si>
  <si>
    <t>Augur Resources Limited</t>
  </si>
  <si>
    <t>AUK</t>
  </si>
  <si>
    <t>Goldminex Resources Limited</t>
  </si>
  <si>
    <t>GMX</t>
  </si>
  <si>
    <t>Buxton Resources Limited</t>
  </si>
  <si>
    <t>BUX</t>
  </si>
  <si>
    <t>GBM Resources Limited</t>
  </si>
  <si>
    <t>GBZ</t>
  </si>
  <si>
    <t>Impedimed Limited</t>
  </si>
  <si>
    <t>IPD</t>
  </si>
  <si>
    <t>re change of domicile for Peplin, no capital raised</t>
  </si>
  <si>
    <t>Novus Capital Limited - $5 million</t>
  </si>
  <si>
    <t>ABN AMRO Morgans Corporate Limited</t>
  </si>
  <si>
    <t>Bell Potter Securities Limited</t>
  </si>
  <si>
    <t>ABN AMRO Morgans Corporate Limited, Emerging Growth Capital Pty Ltd</t>
  </si>
  <si>
    <t>$</t>
  </si>
  <si>
    <t>Buybacks</t>
  </si>
  <si>
    <t>Issued  in Float</t>
  </si>
  <si>
    <t>Raised in Float</t>
  </si>
  <si>
    <t>Issue Price</t>
  </si>
  <si>
    <t>n/a</t>
  </si>
  <si>
    <t>Debt</t>
  </si>
  <si>
    <t>SPP</t>
  </si>
  <si>
    <t>Prospectus</t>
  </si>
  <si>
    <t>Wholesale Debt Issuers</t>
  </si>
  <si>
    <t>Company Name</t>
  </si>
  <si>
    <t>CODE</t>
  </si>
  <si>
    <t>GICS/  Industry Class</t>
  </si>
  <si>
    <t>GICS / Industry Description</t>
  </si>
  <si>
    <t>First Price</t>
  </si>
  <si>
    <t>Underwriter</t>
  </si>
  <si>
    <t>Listing Notes</t>
  </si>
  <si>
    <t>Listing Date</t>
  </si>
  <si>
    <t>Value Listed</t>
  </si>
  <si>
    <t>Value Raised</t>
  </si>
  <si>
    <t>CoyId</t>
  </si>
  <si>
    <t>SecID</t>
  </si>
  <si>
    <t>No. of securities quoted</t>
  </si>
  <si>
    <t>No. securities issued in float</t>
  </si>
  <si>
    <t>Date</t>
  </si>
  <si>
    <t>ASXCode</t>
  </si>
  <si>
    <t>CoyID</t>
  </si>
  <si>
    <t>Issue</t>
  </si>
  <si>
    <t>Price</t>
  </si>
  <si>
    <t>Action</t>
  </si>
  <si>
    <t>Value $</t>
  </si>
  <si>
    <t>Description</t>
  </si>
  <si>
    <t>GICS</t>
  </si>
  <si>
    <t>CountryCode</t>
  </si>
  <si>
    <t>Section</t>
  </si>
  <si>
    <t>Rights</t>
  </si>
  <si>
    <t>Placement</t>
  </si>
  <si>
    <t>Acquisition</t>
  </si>
  <si>
    <t>Options</t>
  </si>
  <si>
    <t>Employee</t>
  </si>
  <si>
    <t>DRP</t>
  </si>
  <si>
    <t>Calls</t>
  </si>
  <si>
    <t>Value</t>
  </si>
  <si>
    <t>Materials</t>
  </si>
  <si>
    <t>Pending</t>
  </si>
  <si>
    <t xml:space="preserve">          iShares MSCI Japan</t>
  </si>
  <si>
    <t>IJP</t>
  </si>
  <si>
    <t xml:space="preserve">          iShares MSCI Emerging Markets</t>
  </si>
  <si>
    <t>IEM</t>
  </si>
  <si>
    <t>not applicable</t>
  </si>
  <si>
    <t xml:space="preserve">          iShares S&amp;P Global 100</t>
  </si>
  <si>
    <t>IOO</t>
  </si>
  <si>
    <t xml:space="preserve">          iShares S&amp;P 500</t>
  </si>
  <si>
    <t>IVV</t>
  </si>
  <si>
    <t xml:space="preserve">          iShares S&amp;P Midcap 400</t>
  </si>
  <si>
    <t>IJH</t>
  </si>
  <si>
    <t>IJR</t>
  </si>
  <si>
    <t>IVE</t>
  </si>
  <si>
    <t xml:space="preserve">          iShares S&amp;P Europe 350</t>
  </si>
  <si>
    <t>IEU</t>
  </si>
  <si>
    <t xml:space="preserve">          iShares S&amp;P Smallcap 600</t>
  </si>
  <si>
    <t xml:space="preserve">          iShares MSCI EAFE</t>
  </si>
  <si>
    <t>listing of funds, no capital raised - iShares Trust admitted to official list</t>
  </si>
  <si>
    <t>listing of funds, no capital raised - iShares, Inc. admitted to official list</t>
  </si>
  <si>
    <t>fund trading under IST listing</t>
  </si>
  <si>
    <t>fund trading under ISI listing</t>
  </si>
  <si>
    <t>DMMO</t>
  </si>
  <si>
    <t>options expiring 30 June 2009 exercisable at $0.20 issued at $0.01 per option pursuant to the company's 1 for 2 non-renounceable issue.</t>
  </si>
  <si>
    <t>MABO</t>
  </si>
  <si>
    <t>quoted options expiring 31 March 2010 exercisable at $0.20 issued at $0.01 per option pursuant to the company's 1 for 1 non-renounceable issue.</t>
  </si>
  <si>
    <t>AOS</t>
  </si>
  <si>
    <t>ordinary shares issued at $0.03 per share fully paid pursuant to the company's 1 for 2 non-renounceable issue.</t>
  </si>
  <si>
    <t>AOSOA</t>
  </si>
  <si>
    <t>quoted options expiring 31 July 2008 exercisable at $0.05 issued free pursuant to the company's 1 for 2 non-renounceable issue.</t>
  </si>
  <si>
    <t>DMY</t>
  </si>
  <si>
    <t>6,222,832 ordinary shares issued at $0.07 per share fully paid pursuant to the company's 1 for 4 non-renounceable issue, less 13,308,962 ordinary shares quoted in error (refer Daily Schedule dated 1 August 2007).</t>
  </si>
  <si>
    <t>AUQO</t>
  </si>
  <si>
    <t>quoted options expiring 30 June 2009 exercisable at $0.25 issued at $0.01 pursuant to the company's 3 for 4 non-renounceable issue.</t>
  </si>
  <si>
    <t>DLS</t>
  </si>
  <si>
    <t>ordinary shares issued at $0.10 per share fully paid pursuant to the company's 1 for 4 non-renounceable issue.</t>
  </si>
  <si>
    <t>MAK</t>
  </si>
  <si>
    <t>ordinary shares issued at $0.25 per share fully paid pursuant to the company's 1 for 5 renounceable issue.</t>
  </si>
  <si>
    <t>MAKO</t>
  </si>
  <si>
    <t>quoted options expiring 31 December 2008 exercisable at $0.30 issued free pursuant to the company's 1 for 5 renounceable issue.</t>
  </si>
  <si>
    <t>SKC</t>
  </si>
  <si>
    <t>12,470,788 ordinary shares issued fully paid pursuant to the company's 1 for 36.3077308 bonus issue less 1,975,232 shares (3,543,398 shares bought back pursuant to the off-market buy back under the Profit Distribution Plan, of which 1,568,166 shares bought back are to be held as treasury stock).</t>
  </si>
  <si>
    <t>ARVO</t>
  </si>
  <si>
    <t>quoted options expiring 30 September 2009 exercisable at $0.25 issued at $0.01 pursuant to the company's 1 for 1 non-renounceable issue.</t>
  </si>
  <si>
    <t>MTU</t>
  </si>
  <si>
    <t>ordinary shares issued fully paid pursuant to the scheme of arrangement between Orion Telecommunications Limited and its holders.</t>
  </si>
  <si>
    <t>LKO</t>
  </si>
  <si>
    <t>ordinary shares issued at $0.01 per share fully paid pursuant to the company's 1 for 3 non-renounceable issue.</t>
  </si>
  <si>
    <t>MPD</t>
  </si>
  <si>
    <t>ordinary shares issued at $0.03 per share fully paid pursuant to the company's 2 for 5 non-renounceable issue.</t>
  </si>
  <si>
    <t>PAA</t>
  </si>
  <si>
    <t>ordinary shares issued at $0.03 per share fully paid pursuant to the company's 1 for 1 non-renounceable issue.</t>
  </si>
  <si>
    <t>STX</t>
  </si>
  <si>
    <t>ordinary shares issued at $0.215 per share fully paid pursuant to the company's 1 for 6 non-renounceable issue.</t>
  </si>
  <si>
    <t>AYF</t>
  </si>
  <si>
    <t>ordinary units issued at $9.579 per unit fully paid pursuant to the exercise of previously quoted options that expired on 30 September 2007.</t>
  </si>
  <si>
    <t>HDG</t>
  </si>
  <si>
    <t>ordinary shares issued at $0.20 per share fully paid pursuant to the exercise of previously quoted options that expired on 29 September 2007.</t>
  </si>
  <si>
    <t>TRY</t>
  </si>
  <si>
    <t>ordinary shares issued free pursuant to the company's 1 for 25 bonus issue.</t>
  </si>
  <si>
    <t>HLXO</t>
  </si>
  <si>
    <t>quoted options expiring 30 June 2009 exercisable at $0.30 issued free pursuant to the company's 1 for 8 bonus issue.</t>
  </si>
  <si>
    <t>MPS</t>
  </si>
  <si>
    <t>ordinary units issued at $1.05 per unit fully paid pursuant to the fund's 1 for 3 renounceable issue.</t>
  </si>
  <si>
    <t>ROY</t>
  </si>
  <si>
    <t>ordinary shares issued at $0.25 per share fully paid pursuant to the company's 1 for 4 renounceable issue.</t>
  </si>
  <si>
    <t>ROYOA</t>
  </si>
  <si>
    <t>quoted options expiring 11 July 2009 exercisable at $0.25 issued at $0.06 pursuant to the company's 1 for 4 renounceable issue.</t>
  </si>
  <si>
    <t>Confirmation following Despatch</t>
  </si>
  <si>
    <t>NZ</t>
  </si>
  <si>
    <t>AU</t>
  </si>
  <si>
    <t>AAE</t>
  </si>
  <si>
    <t xml:space="preserve">ordinary shares issued at $0.178 per share fully paid being consideration for settlement of repayment under convertible loan as approved by shareholders at the General Meeting held on 10 August 2007. </t>
  </si>
  <si>
    <t>Changes to Securities</t>
  </si>
  <si>
    <t>AEE</t>
  </si>
  <si>
    <t xml:space="preserve">ordinary shares issued at $0.29 per share fully paid being settlement of acquisition of Curbaweeda Project. </t>
  </si>
  <si>
    <t>AEZ</t>
  </si>
  <si>
    <t xml:space="preserve">stapled securities issued at $1.27 per security fully paid issued as consideration for management fees as approved by shareholders at the company's Extraordinary General Meeting held 10 July 2007. </t>
  </si>
  <si>
    <t>AGU</t>
  </si>
  <si>
    <t xml:space="preserve">ordinary shares issued fully paid being consideration to acquire 37.5% of the shares in Haven Resources Ltd. </t>
  </si>
  <si>
    <t>AXM</t>
  </si>
  <si>
    <t xml:space="preserve">ordinary shares issued fully paid being consideration for the acquisition of Wiluna. </t>
  </si>
  <si>
    <t>BAR</t>
  </si>
  <si>
    <t xml:space="preserve">ordinary shares issued at $0.50 per share fully paid in lieu of cash in part satisfaction of development and mining costs at Burbanks Gold Project. </t>
  </si>
  <si>
    <t>BBW</t>
  </si>
  <si>
    <t xml:space="preserve">stapled securities issued at $1.7188 per security fully paid pursuant to the company's Security Purchase Plan. </t>
  </si>
  <si>
    <t>BJT</t>
  </si>
  <si>
    <t xml:space="preserve">ordinary units issued at $1.73 per unit fully paid pursuant to the company's Unit Purchase Plan. </t>
  </si>
  <si>
    <t>BLU</t>
  </si>
  <si>
    <t xml:space="preserve">ordinary shares issued fully paid being consideration for the acquisition of Communicator Interactive Pty Ltd. </t>
  </si>
  <si>
    <t xml:space="preserve">ordinary shares issued fully paid being part-consideration for the acquisition of Communicator Interactive Pty Ltd. </t>
  </si>
  <si>
    <t>BLY</t>
  </si>
  <si>
    <t xml:space="preserve">ordinary shares issued at $1.85 per share fully paid being consideration to partly satisfy equity arrangements with management. </t>
  </si>
  <si>
    <t>BNT</t>
  </si>
  <si>
    <t xml:space="preserve">ordinary shares issued at $0.075 per share fully paid pursuant to the final settlement under the agreement with Discovery Capital Limited from the merger between the company and Ausmet in 2005. </t>
  </si>
  <si>
    <t>BRO</t>
  </si>
  <si>
    <t xml:space="preserve">ordinary shares issued fully paid being consideration for the acquisition of Pangaea Metals. </t>
  </si>
  <si>
    <t>CAV</t>
  </si>
  <si>
    <t xml:space="preserve">ordinary shares issued at $1.44 per share fully paid being consideration for the acquisition of tungsten and molybdenum projects in Brazil. </t>
  </si>
  <si>
    <t>CHD</t>
  </si>
  <si>
    <t xml:space="preserve">ordinary shares issued at $0.9011 per share fully paid being consideration for the acquisition of Mettle Group Pty Limited. </t>
  </si>
  <si>
    <t xml:space="preserve">ordinary shares issued at $0.9011 per share fully paid being consideration for the acquisition of Mettle Group Pty Ltd. </t>
  </si>
  <si>
    <t>CIY</t>
  </si>
  <si>
    <t xml:space="preserve">ordinary shares issued at $3.97 per share fully paid pursuant to a consultancy agreement for a volume based incentive. </t>
  </si>
  <si>
    <t>CKR</t>
  </si>
  <si>
    <t xml:space="preserve">ordinary shares issued at $0.14 per share fully paid being consideration for the acquisition of Australian Commercial Wines Pty Ltd. </t>
  </si>
  <si>
    <t>CMOOA</t>
  </si>
  <si>
    <t xml:space="preserve">quoted options expiring 30 June 2009 exercisable at $0.015 issued at $0.015 per option pursuant to the terms of the rights issue underwriting agreement. </t>
  </si>
  <si>
    <t>CSV</t>
  </si>
  <si>
    <t xml:space="preserve">ordinary shares issued fully paid being consideration for the acquisition of 500,000 ordinary shares in Bexton Professional Pty Ltd. </t>
  </si>
  <si>
    <t>CVI</t>
  </si>
  <si>
    <t xml:space="preserve">ordinary shares issued at $0.125 per share fully paid being used for drilling and exploration expenditure and the acquisition of oil and gas projects in West Africa. </t>
  </si>
  <si>
    <t>DES</t>
  </si>
  <si>
    <t xml:space="preserve">ordinary shares issued fully paid being part consideration for the acquisition of Magna Pacific Holdings Limited. </t>
  </si>
  <si>
    <t xml:space="preserve">ordinary shares issued at $0.285 per share fully paid being part-consideration for the acquisition of 3D World and Oyster Magazine. </t>
  </si>
  <si>
    <t>EIG</t>
  </si>
  <si>
    <t xml:space="preserve">ordinary units issued at $1.0726 per unit fully paid being consideration for the acquisition. </t>
  </si>
  <si>
    <t>EVM</t>
  </si>
  <si>
    <t xml:space="preserve">ordinary shares issued at $0.1213 per share fully paid being consideration for full repayment pursuant to a loan facility agreement. </t>
  </si>
  <si>
    <t>FAC</t>
  </si>
  <si>
    <t xml:space="preserve">ordinary shares issued at $0.48 per share fully paid being part consideration for acquisition of certain business assets of Surch Pty Limited. </t>
  </si>
  <si>
    <t>GCG</t>
  </si>
  <si>
    <t xml:space="preserve">ordinary shares issued at $0.20 per share fully paid being part consideration for the acquisition of ECC Pty Ltd. </t>
  </si>
  <si>
    <t>GCR</t>
  </si>
  <si>
    <t xml:space="preserve">ordinary shares issued at $0.042 per share fully paid being consideration tfor the farm in to the Notakwanon and Nuiklavik uranium exploration properties. </t>
  </si>
  <si>
    <t>GOA</t>
  </si>
  <si>
    <t xml:space="preserve">ordinary shares issued fully paid as consideration for interest in mining tenements </t>
  </si>
  <si>
    <t xml:space="preserve">ordinary shares issued fully paid as consideration for interest in rights attached to Exploration License E38/1762 </t>
  </si>
  <si>
    <t>GPN</t>
  </si>
  <si>
    <t xml:space="preserve">ordinary shares issued fully paid being consideration for the acquisition of Apogei Pty Ltd. </t>
  </si>
  <si>
    <t>GPNOA</t>
  </si>
  <si>
    <t xml:space="preserve">quoted options expiring 31 May 2008 exercisable at $0.03 being consideration for the acquisition of Apogei Pty Ltd. </t>
  </si>
  <si>
    <t>GRR</t>
  </si>
  <si>
    <t xml:space="preserve">ordinary shares issued at a deemed price of $2.49 per share fully paid being part consideration for the acquisition of Exploration licence 70/2512 and mineral information. </t>
  </si>
  <si>
    <t>GVM</t>
  </si>
  <si>
    <t xml:space="preserve">ordinary shares issued at GBP 0.30 per share fully paid being consideration for the acquisition of 70% of Coal Of Africa Ltd. </t>
  </si>
  <si>
    <t>HDF</t>
  </si>
  <si>
    <t xml:space="preserve">stapled securites issued at $3.43 per security fully paid being consideration to refinance bridge debt facilities associated with the South East Water Limited acquisition. </t>
  </si>
  <si>
    <t>HSK</t>
  </si>
  <si>
    <t xml:space="preserve">ordinary shares issued at $1.50 per share fully paid being consideration for the acquisition of the Los Santos Project. </t>
  </si>
  <si>
    <t>HTA</t>
  </si>
  <si>
    <t xml:space="preserve">ordinary shares issued at $0.21 per share fully paid being consideration for the transfer of ordinary shares in the company by HCAPL to Telecom Corporation of New Zealand Ltd. </t>
  </si>
  <si>
    <t>HTAPA</t>
  </si>
  <si>
    <t xml:space="preserve">convertible preference shares issued at $0.21 per share fully paid being consideration for the transfer of preference shares by HCAPL to Telecom Corporation of New Zealand Ltd. </t>
  </si>
  <si>
    <t>IBA</t>
  </si>
  <si>
    <t xml:space="preserve">ordinary shares issued fully paid being consideration for the acquisition of iSoft Group plc. </t>
  </si>
  <si>
    <t>ICP</t>
  </si>
  <si>
    <t xml:space="preserve">ordinary shares issued fully paid being consideration for the acquisition of NeoTech. </t>
  </si>
  <si>
    <t>IEF</t>
  </si>
  <si>
    <t xml:space="preserve">ordinary units issued at $1.24 per unit fully paid pursuant to the company's Unit Purchase Plan. </t>
  </si>
  <si>
    <t>LBY</t>
  </si>
  <si>
    <t xml:space="preserve">ordinary shares issued at $0.15 per share fully paid being consideration for the acquisition of Rhodes Resources Pty Ltd. </t>
  </si>
  <si>
    <t>LCL</t>
  </si>
  <si>
    <t xml:space="preserve">ordinary shares issued fully paid being consideration to fund the acquisition of the Austube and Regal Lighting businesses. </t>
  </si>
  <si>
    <t>LEF</t>
  </si>
  <si>
    <t xml:space="preserve">ordinary shares issued at $0.20 per share fully paid being consideration for the acquisition of King Energy Pty Ltd. </t>
  </si>
  <si>
    <t>LEFO</t>
  </si>
  <si>
    <t xml:space="preserve">quoted options expiring 30 June 2009 exercisable at $0.25 issued pursuant to the abovementioned acquisition. </t>
  </si>
  <si>
    <t>LMG</t>
  </si>
  <si>
    <t xml:space="preserve">ordinary shares issued at $0.018 per share fully paid being consideration for the acquisition of ELA 25875 and ELA 25906. </t>
  </si>
  <si>
    <t>LNC</t>
  </si>
  <si>
    <t xml:space="preserve">ordinary shares issued at $0.7587 per share fully paid as consideration for the implementation fee for equity line of credit from Cornell Capital Partners. </t>
  </si>
  <si>
    <t xml:space="preserve">ordinary shares issued at $0.66 per share fully paid being consideration to landholders as compensation for drilling and exploration activities. </t>
  </si>
  <si>
    <t>MBI</t>
  </si>
  <si>
    <t xml:space="preserve">ordinary shares issued at $0.125 per share fully paid being consideration for the acquisition of Sholl Communications Pty Ltd, as approved by shareholders at the company's General Meeting held on 12 September 2007. </t>
  </si>
  <si>
    <t>MLE</t>
  </si>
  <si>
    <t xml:space="preserve">stapled securities issued at $3.2673 per security fully paid as consideration for a performance fee. </t>
  </si>
  <si>
    <t>MMS</t>
  </si>
  <si>
    <t xml:space="preserve">ordinary shares issued at $0.08 per share fully paid pursuant to the exercise of previously quoted options that expired on 30 September 2007. </t>
  </si>
  <si>
    <t>MPJ</t>
  </si>
  <si>
    <t xml:space="preserve">ordinary shares issued at $0.009 per share fully paid pursuant to the exercise of quoted options expiring 31 July 2009. </t>
  </si>
  <si>
    <t>MPJO</t>
  </si>
  <si>
    <t xml:space="preserve">Following receipt of advice from the abovementioned company of the exercise of quoted options expiring 31 July 2009. </t>
  </si>
  <si>
    <t>MRU</t>
  </si>
  <si>
    <t xml:space="preserve">ordinary shares issued at $0.20 per share fully paid pursuant to the exercise of quoted options expiring 30 June 2009. </t>
  </si>
  <si>
    <t>MRUO</t>
  </si>
  <si>
    <t xml:space="preserve">Following receipt of advice from the abovementioned company of the exercise of quoted options expiring 30 June 2009. </t>
  </si>
  <si>
    <t>MUM</t>
  </si>
  <si>
    <t xml:space="preserve">ordinary shares issued at $0.25 per share fully paid pursuant to the exercise of quoted options expiring 6 September 2010. </t>
  </si>
  <si>
    <t xml:space="preserve">ordinary shares issued at $0.005 per share fully paid pursuant to the exercise of quoted options expiring 6 September 2010. </t>
  </si>
  <si>
    <t>MUMO</t>
  </si>
  <si>
    <t xml:space="preserve">Following receipt of advice from the above mentioned company of the exercise of quoted options expiring 6 September 2010. </t>
  </si>
  <si>
    <t xml:space="preserve">Following receipt of advice from the abovementioned company of the exercise of quoted options expiring 6 September 2010. </t>
  </si>
  <si>
    <t>MXR</t>
  </si>
  <si>
    <t>MXRO</t>
  </si>
  <si>
    <t xml:space="preserve">ordinary shares issued at $0.20 per share fully paid pursuant to the exercise of quoted options expiring 8 October 2010. </t>
  </si>
  <si>
    <t>NGFO</t>
  </si>
  <si>
    <t xml:space="preserve">Following receipt of advice from the abovementioned company of the exercise of quoted options expiring 8 October 2010. </t>
  </si>
  <si>
    <t>NHC</t>
  </si>
  <si>
    <t xml:space="preserve">ordinary shares issued at $0.35 per share fully paid pursuant to the exercise of quoted options expiring 10 September 2008. </t>
  </si>
  <si>
    <t>NHCO</t>
  </si>
  <si>
    <t>value raised includes $3m raised by issue of convertible notes</t>
  </si>
  <si>
    <t>Redemption</t>
  </si>
  <si>
    <t>On Market</t>
  </si>
  <si>
    <t>Off Market</t>
  </si>
  <si>
    <t xml:space="preserve">ordinary shares issued at $0.055 per share fully paid being a placement to raise additional working capital. </t>
  </si>
  <si>
    <t>PNO</t>
  </si>
  <si>
    <t xml:space="preserve">ordinary shares issued at $3.90 per share fully paid being a placement to raise additional working capital. </t>
  </si>
  <si>
    <t xml:space="preserve">ordinary shares issued at $0.32 per share fully paid being a placement to sophisticated investors. </t>
  </si>
  <si>
    <t>QMG</t>
  </si>
  <si>
    <t xml:space="preserve">ordinary shares issued at $0.03906 per share fully paid being a placement approved at the company's General Meeting held on 1 October 2007. </t>
  </si>
  <si>
    <t>RBY</t>
  </si>
  <si>
    <t xml:space="preserve">ordinary shares issued at $0.12 per share fully paid pursuant to the exercise of unquoted options expiring 30 September 2010. </t>
  </si>
  <si>
    <t>GDY</t>
  </si>
  <si>
    <t xml:space="preserve">ordinary shares issued at $1.18 per share fully paid pursuant to the exercise of unquoted options expiring 13 July 2009. </t>
  </si>
  <si>
    <t xml:space="preserve">ordinary shares issued at $1.05 per share fully paid pursuant to the exercise of unquoted options expiring 27 May 2009. </t>
  </si>
  <si>
    <t>GGP</t>
  </si>
  <si>
    <t xml:space="preserve">ordinary shares issued at $0.35 per share fully paid pursuant to the exercise of unquoted options expiring 31 July 2008. </t>
  </si>
  <si>
    <t>GMG</t>
  </si>
  <si>
    <t xml:space="preserve">stapled securities issued at $5.24 per security fully paid pursuant to the company's Executive Option Plan. </t>
  </si>
  <si>
    <t xml:space="preserve">stapled securities issued at $4.09 per security fully paid pursuant to the company's Executive Option Plan. </t>
  </si>
  <si>
    <t xml:space="preserve">stapled securities issued at $3.1714 per security fully paid pursuant to the company's Executive Option Plan. </t>
  </si>
  <si>
    <t xml:space="preserve">ordinary shares issued at $0.13 per share fully paid pursuant to the exercise of unquoted options expiring 1 April 2009. </t>
  </si>
  <si>
    <t>GPG</t>
  </si>
  <si>
    <t xml:space="preserve">CDIs issued at GBP 0.274635 per security fully paid pursuant to the exercise of unquoted options. </t>
  </si>
  <si>
    <t>GB</t>
  </si>
  <si>
    <t xml:space="preserve">CDIs issued at approximately GBP0.5252 per security fully paid pursuant to the exercise of unquoted options. </t>
  </si>
  <si>
    <t xml:space="preserve">CDIs issued at approximately GBP0.3042 per security fully paid pursuant to the exercise of unquoted options. </t>
  </si>
  <si>
    <t>GRY</t>
  </si>
  <si>
    <t xml:space="preserve">ordinary shares issued at $0.25 per share fully paid pursuant to the exercise of unquoted options expiring 30 November 2008. </t>
  </si>
  <si>
    <t xml:space="preserve">ordinary shares issued at $0.33 per share fully paid pursuant to the exercise of unquoted options expiring 30 March 2009. </t>
  </si>
  <si>
    <t>GSF</t>
  </si>
  <si>
    <t xml:space="preserve">ordinary shares issued at $0.015 per share fully paid pursuant to the exercise of unquoted options expiring 31 December 2008. </t>
  </si>
  <si>
    <t>HCY</t>
  </si>
  <si>
    <t xml:space="preserve">ordinary shares issued at $0.02 per share fully paid pursuant to the exercise of unquoted options expiring 31 December 2007. </t>
  </si>
  <si>
    <t>HIC</t>
  </si>
  <si>
    <t xml:space="preserve">ordinary shares issued at $0.9027 per share fully paid pursuant to the company's Share Purchase Plan. </t>
  </si>
  <si>
    <t>HME</t>
  </si>
  <si>
    <t xml:space="preserve">ordinary shares issued at $10.12 per share fully paid pursuant to the company's Employee Share Option Plan. </t>
  </si>
  <si>
    <t xml:space="preserve">ordinary shares issued at $10.12 per share fully paid pursuant to the exercise of unquoted options. </t>
  </si>
  <si>
    <t>HOM</t>
  </si>
  <si>
    <t xml:space="preserve">ordinary shares issued at $0.35 per share fully paid pursuant to the exercise of unquoted options expiring 14 December 2009. </t>
  </si>
  <si>
    <t xml:space="preserve">ordinary shares issued at $0.36 per share fully paid pursuant to the exercise of unquoted options expiring 31 August 2009. </t>
  </si>
  <si>
    <t xml:space="preserve">ordinary shares issued at $0.46 per share fully paid pursuant to the exercise of unquoted options expiring 31 August 2010. </t>
  </si>
  <si>
    <t xml:space="preserve">ordinary shares issued at $0.52 per share fully paid pursuant to the exercise of unquoted options expiring 21 January 2008. </t>
  </si>
  <si>
    <t>HYO</t>
  </si>
  <si>
    <t xml:space="preserve">ordinary shares issued at $0.086 per share fully paid pursuant to the exercise of unquoted options. </t>
  </si>
  <si>
    <t xml:space="preserve">ordinary shares issued at $0.06 per share fully paid pursuant to the exercise of unquoted options. </t>
  </si>
  <si>
    <t xml:space="preserve">ordinary shares issued at $0.01 per share fully paid pursuant to the exercise of unquoted options. </t>
  </si>
  <si>
    <t>IAT</t>
  </si>
  <si>
    <t xml:space="preserve">ordinary shares issued at approximately $0.0634 per share fully paid pursuant to the exercise of unquoted options. </t>
  </si>
  <si>
    <t xml:space="preserve">ordinary shares issued at $0.97 per share fully paid pursuant to the company's Employee Share Plan. </t>
  </si>
  <si>
    <t>IDL</t>
  </si>
  <si>
    <t xml:space="preserve">ordinary shares issued at $0.15 per share fully paid pursuant to the exercise of unquoted options expiring 28 September 2009. </t>
  </si>
  <si>
    <t xml:space="preserve">ordinary shares issued at $0.15 per share fully paid pursuant to the exercise of unquoted options expiring 30 March 2008. </t>
  </si>
  <si>
    <t>IDM</t>
  </si>
  <si>
    <t xml:space="preserve">ordinary shares issued at $0.20 per share fully paid pursuant to the exercise of unquoted options expiring 31 December 2009. </t>
  </si>
  <si>
    <t>IGO</t>
  </si>
  <si>
    <t xml:space="preserve">ordinary shares issued at $0.96 per share fully paid pursuant to the exercise of unquoted options expiring 30 September 2008. </t>
  </si>
  <si>
    <t>IIN</t>
  </si>
  <si>
    <t xml:space="preserve">ordinary shares issued at $0.80 per share fully paid pursuant to the exercise of unquoted options. </t>
  </si>
  <si>
    <t xml:space="preserve">ordinary shares issued at $1.42 per share fully paid pursuant to the exercise of unquoted options. </t>
  </si>
  <si>
    <t>IMA</t>
  </si>
  <si>
    <t xml:space="preserve">ordinary shares issued at $0.39 per share fully paid pursuant to the exercise of unquoted options expiring 26 November 2009. </t>
  </si>
  <si>
    <t xml:space="preserve">ordinary shares issued at $0.335 per share fully paid pursuant to the exercise of unquoted options expiring 27 November 2008. </t>
  </si>
  <si>
    <t>IMD</t>
  </si>
  <si>
    <t xml:space="preserve">ordinary shares issued at $1.00 per share fully paid pursuant to the exercise of unquoted options expiring 29 February 2012. </t>
  </si>
  <si>
    <t xml:space="preserve">ordinary shares issued at $0.35 per share fully paid pursuant to the exercise of unquoted options expiring 31 January 2011. </t>
  </si>
  <si>
    <t xml:space="preserve">ordinary shares issued at $0.20 per share fully paid pursuant to the exercise of unquoted options expiring 31 July 2009. </t>
  </si>
  <si>
    <t>INR</t>
  </si>
  <si>
    <t xml:space="preserve">ordinary shares issued at $0.55 per share fully paid pursuant to the exercise of unquoted options. </t>
  </si>
  <si>
    <t>IOH</t>
  </si>
  <si>
    <t xml:space="preserve">ordinary shares issued at $0.25 per share fully paid pursuant to the exercise of unquoted options expiring 1 May 2010. </t>
  </si>
  <si>
    <t>IPR</t>
  </si>
  <si>
    <t>IRI</t>
  </si>
  <si>
    <t>IRN</t>
  </si>
  <si>
    <t xml:space="preserve">ordinary shares issued at $0.55 per share fully paid pursuant to the exercise of unquoted options expiring 2 November 2008. </t>
  </si>
  <si>
    <t>ISS</t>
  </si>
  <si>
    <t xml:space="preserve">ordinary shares issued at $0.27 per share fully paid pursuant to the exercise of unquoted options that expired on 29 September 2007. </t>
  </si>
  <si>
    <t xml:space="preserve">ordinary shares issued at $0.25 per share fully paid pursuant to the exercise of unquoted options that expired on 30 September 2007. </t>
  </si>
  <si>
    <t>ITE</t>
  </si>
  <si>
    <t xml:space="preserve">ordinary shares issued fully paid pursuant to the company's Employee Share Acquisition Plan. </t>
  </si>
  <si>
    <t>JBM</t>
  </si>
  <si>
    <t xml:space="preserve">ordinary shares issued at $7.25 per share fully paid pursuant to the exercise of unquoted options. </t>
  </si>
  <si>
    <t xml:space="preserve">ordinary shares issued at $16.55 per share fully paid pursuant to the company's Employee Share Issue Plan. </t>
  </si>
  <si>
    <t xml:space="preserve">ordinary shares issued at $17.11 per share fully paid pursuant to the company's Employee Share Plan. </t>
  </si>
  <si>
    <t>JGL</t>
  </si>
  <si>
    <t xml:space="preserve">ordinary shares issued at $0.20 per share fully paid pursuant to the exercise of unquoted options expiring 1 October 2007. </t>
  </si>
  <si>
    <t>JHX</t>
  </si>
  <si>
    <t xml:space="preserve">CDIs issued at $5.99 per security fully paid pursuant to the exercise of unquoted options. </t>
  </si>
  <si>
    <t>NL</t>
  </si>
  <si>
    <t xml:space="preserve">CDI's issued at $5.99 per security fully paid pursuant to the exercise of unquoted options. </t>
  </si>
  <si>
    <t>JMS</t>
  </si>
  <si>
    <t xml:space="preserve">ordinary issued at $0.20 per share fully paid pursuant to the exercise of unquoted options expiring 21 November 2011. </t>
  </si>
  <si>
    <t xml:space="preserve">ordinary shares issued at $0.20 per share fully paid pursuant to the exercise of unquoted options expiring 24 November 2011. </t>
  </si>
  <si>
    <t>KSC</t>
  </si>
  <si>
    <t xml:space="preserve">ordinary shares issued at $3.36 per share fully paid pursuant to the company's Employee Share Plan. </t>
  </si>
  <si>
    <t>KSX</t>
  </si>
  <si>
    <t xml:space="preserve">ordinary shares issued at $0.05 per share fully paid pursuant to the exercise of unquoted options expiring 31 July 2009. </t>
  </si>
  <si>
    <t>KSXOA</t>
  </si>
  <si>
    <t xml:space="preserve">Following receipt of advice from the abovementioned company of the exercise of unquoted options expiring 30 June 2008. </t>
  </si>
  <si>
    <t>KZL</t>
  </si>
  <si>
    <t xml:space="preserve">ordinary shares issued at $5.00 per share fully paid pursuant to the exercise of unquoted options expiring 30 June 2008. </t>
  </si>
  <si>
    <t xml:space="preserve">ordinary shares issued at $1.50 per share fully paid pursuant to the exercise of unquoted options expiring 31 December 2007. </t>
  </si>
  <si>
    <t xml:space="preserve">ordinary issued at $5.00 per share fully paid pursuant to the exercise of unquoted options expiring 30 June 2008. </t>
  </si>
  <si>
    <t xml:space="preserve">ordinary shares issued at $4.83 per share fully paid pursuant to the exercise of unquoted options. </t>
  </si>
  <si>
    <t xml:space="preserve">ordinary shares issued at $4.32 per share fully paid pursuant to the exercise of unquoted options. </t>
  </si>
  <si>
    <t xml:space="preserve">ordinary shares issued at $3.84 per share fully paid pursuant to the exercise of unquoted options. </t>
  </si>
  <si>
    <t xml:space="preserve">ordinary shares issued at $3.09 per share fully paid pursuant to the exercise of unquoted options. </t>
  </si>
  <si>
    <t>LEG</t>
  </si>
  <si>
    <t xml:space="preserve">ordinary shares issued at $0.04 per share fully paid pursuant to the exercise of unquoted options expiring 31 July 2008. </t>
  </si>
  <si>
    <t>LIP</t>
  </si>
  <si>
    <t xml:space="preserve">ordinary shares issued fully paid pursuant to exercise of company's Executive Performance Share Rights Plan. </t>
  </si>
  <si>
    <t>LNG</t>
  </si>
  <si>
    <t xml:space="preserve">ordinary shares issued at $0.378 per share fully paid pursuant to the exercise of unquoted options expiring 21 November 2010. </t>
  </si>
  <si>
    <t>LRL</t>
  </si>
  <si>
    <t xml:space="preserve">ordinary shares issued at $0.35 per share fully paid pursuant to the exercise of unquoted options expiring 31 December 2007. </t>
  </si>
  <si>
    <t>LYL</t>
  </si>
  <si>
    <t xml:space="preserve">ordinary shares issued at $1.00 per share fully paid pursuant to the exercise of unquoted options expiring 31 December 2007. </t>
  </si>
  <si>
    <t xml:space="preserve">ordinary shares issued at $0.61 per share fully paid pursuant to the exercise of unquoted options expiring 15 January 2010. </t>
  </si>
  <si>
    <t>MAR</t>
  </si>
  <si>
    <t xml:space="preserve">ordinary shares issued at $0.25 per share fully paid pursuant to the company's Share Purchase Plan. </t>
  </si>
  <si>
    <t xml:space="preserve">ordinary shares issued at $0.20 per share fully paid pursuant to the exercise of unquoted options expiring 23 November 2009. </t>
  </si>
  <si>
    <t>MBN</t>
  </si>
  <si>
    <t xml:space="preserve">ordinary shares issued at $0.60 per share fully paid pursuant to the exercise of unquoted options expiring 30 June 2009. </t>
  </si>
  <si>
    <t>MCK</t>
  </si>
  <si>
    <t xml:space="preserve">ordinary shares issued at $3.45 per share fully paid pursuant to the exercise of unquoted options. </t>
  </si>
  <si>
    <t>MCR</t>
  </si>
  <si>
    <t xml:space="preserve">ordinary shares issued at $0.70 per share fully paid pursuant to the exercise of unquoted options expiring 25 October 2010. </t>
  </si>
  <si>
    <t xml:space="preserve">ordinary shares issued at $0.70 per share fully paid pursuant to the exercise of unquoted options. </t>
  </si>
  <si>
    <t xml:space="preserve">ordinary shares issued at $1.74 per share fully paid pursuant to the exercise of unquoted options. </t>
  </si>
  <si>
    <t>MDS</t>
  </si>
  <si>
    <t xml:space="preserve">ordinary shares issued at $0.088 per share fully paid pursuant to the company's Share Purchase Plan. </t>
  </si>
  <si>
    <t xml:space="preserve">stapled securities issued at $5.5395 per security fully paid issued pursuant to company's General Employee Exemption Plan approved by security holders at the Group's Annual General Meeting held on 17 November 2006. </t>
  </si>
  <si>
    <t>MIK</t>
  </si>
  <si>
    <t xml:space="preserve">ordinary sharers issued at $0.20 per share fully paid pursuant to the exercise of unquoted options expiring 25 September 2008. </t>
  </si>
  <si>
    <t>MIS</t>
  </si>
  <si>
    <t xml:space="preserve">ordinary shares issued at $0.16 per share fully paid pursuant to the exercise of unquoted options. </t>
  </si>
  <si>
    <t xml:space="preserve">ordinary shares issued at $0.56 per share fully paid pursuant to the exercise of unquoted options. </t>
  </si>
  <si>
    <t xml:space="preserve">ordinary shares issued at $0.28 per share fully paid pursuant to the exercise of unquoted options expiring 18 September 2011. </t>
  </si>
  <si>
    <t xml:space="preserve">ordinary shares issued at $2.40 per share fully paid pursuant to the exercise of unquoted options expiring 14 September 2011. </t>
  </si>
  <si>
    <t>MKY</t>
  </si>
  <si>
    <t xml:space="preserve">ordinary shares issued at $0.01 per share fully paid pursuant to the exercise of unquoted options expiring 31 December 2008. </t>
  </si>
  <si>
    <t>MLB</t>
  </si>
  <si>
    <t xml:space="preserve">ordinary shares issued at $1.6701 per share fully paid pursuant to the company's Executive Staff Options Plan. </t>
  </si>
  <si>
    <t>MLT</t>
  </si>
  <si>
    <t xml:space="preserve">ordinary shares issued at $22.48 per share fully paid pursuant to the company's Share Purchase Plan. </t>
  </si>
  <si>
    <t>MLX</t>
  </si>
  <si>
    <t xml:space="preserve">ordinary shares issued at $0.28 per share fully paid pursuant to the exercise of unquoted options expiring 31 January 2010. </t>
  </si>
  <si>
    <t xml:space="preserve">ordinary shares issued at $1.059 per share fully paid pursuant to the company's Executive Share Plan. </t>
  </si>
  <si>
    <t xml:space="preserve">ordinary shares issued at $0.50 per share fully paid pursuant to the exercise of unquoted options expiring 15 March 2008. </t>
  </si>
  <si>
    <t xml:space="preserve">ordinary shares issued at $1.59 per share fully paid pursuant to the exercise of unquoted options expiring 21 April 2009. </t>
  </si>
  <si>
    <t>MMX</t>
  </si>
  <si>
    <t xml:space="preserve">ordinary shares issued at $0.50 per share fully paid pursuant to the exercise of unquoted options expiring 1 December 2009. </t>
  </si>
  <si>
    <t xml:space="preserve">ordinary shares issued at $0.20 per share fully paid pursuant to the exercise of unquoted options expiring 11 November 2009. </t>
  </si>
  <si>
    <t>MSB</t>
  </si>
  <si>
    <t xml:space="preserve">ordinary shares issued at $0.65 per share fully paid pursuant to the exercise of unquoted options expiring 23 November 2009. </t>
  </si>
  <si>
    <t xml:space="preserve">ordinary shares issued at $0.60 per share fully paid pursuant to the exercise of unquoted options expiring 16 December 2008. </t>
  </si>
  <si>
    <t xml:space="preserve">ordinary shares issued at $1.20 per share fully paid pursuant to the exercise of unquoted options. </t>
  </si>
  <si>
    <t xml:space="preserve">ordinary shares issued at $0.65 per share fully paid pursuant to the exercise of unquoted options. </t>
  </si>
  <si>
    <t>MTN</t>
  </si>
  <si>
    <t xml:space="preserve">ordinary shares issued at $0.45 per share fully paid pursuant to the exercise of unquoted options expiring 30 June 2010. </t>
  </si>
  <si>
    <t xml:space="preserve">ordinary shares issued at $0.20 per share fully paid pursuant to the exercise of unquoted options expiring 30 June 2009. </t>
  </si>
  <si>
    <t>MTS</t>
  </si>
  <si>
    <t xml:space="preserve">ordinary shares issued at $2.43 per share fully paid pursuant to the exercise of unquoted options. </t>
  </si>
  <si>
    <t xml:space="preserve">ordinary shares issued at $1.87 per share fully paid pursuant to the exercise of unquoted options. </t>
  </si>
  <si>
    <t xml:space="preserve">ordinary shares issued at $1.268 per share fully paid pursuant to the exercise of unquoted options. </t>
  </si>
  <si>
    <t>MWR</t>
  </si>
  <si>
    <t xml:space="preserve">ordinary shares issued at $0.03 per share fully paid pursuant to the exercise of unquoted options expiring 31 December 2007. </t>
  </si>
  <si>
    <t xml:space="preserve">ordinary shares issued at $1.1967 per share fully paid pursuant to the exercise of unquoted options. </t>
  </si>
  <si>
    <t>NAD</t>
  </si>
  <si>
    <t xml:space="preserve">ordinary shares issued at $0.03 per share fully paid pursuant to the company's Share Purchase Plan. </t>
  </si>
  <si>
    <t>NDO</t>
  </si>
  <si>
    <t xml:space="preserve">quoted 10.5% Series 2 debentures maturing 30 September 2008 issued at $1.00 per note fully paid being the renewal for 12 months of previously quoted debentures (MSCHA) that expired 30 September 2007. Interest payable quarterly in arrears The first payment date is 31 December 2007. </t>
  </si>
  <si>
    <t xml:space="preserve">ordinary shares issued at $17.40 per share fully paid under the retail offer pursuant to the company's 7 for 20 non-renounceable issue. </t>
  </si>
  <si>
    <t xml:space="preserve">Class A Non-Voting CDIs issued at $18.87 per security fully paid pursuant to exchange of Chris-Craft Industries Options. </t>
  </si>
  <si>
    <t xml:space="preserve">Class A Non-Voting CDIs issued fully paid pursuant to the company's exchange of Chris-Craft Industries Options. </t>
  </si>
  <si>
    <t xml:space="preserve">Class A Non-Voting CDIs issued at $18.87 per security fully paid pursuant to the exchange of Chris-craft industries. </t>
  </si>
  <si>
    <t xml:space="preserve">ordinary shares issued at $0.575 per share fully paid being payment for services provided to the company. </t>
  </si>
  <si>
    <t>PEA</t>
  </si>
  <si>
    <t xml:space="preserve">Following receipt of advice from the abovementioned company of an adjustment to quoted ordinary shares on issue where 741,562 ordinary shares were issue in error (refer Daily Schedule 27 September 2007). </t>
  </si>
  <si>
    <t>PGS</t>
  </si>
  <si>
    <t xml:space="preserve">ordinary shares issued to Touchstone Management Pty Ltd pursuant to the proposed formation of Callabonna Uranium Limited. </t>
  </si>
  <si>
    <t xml:space="preserve">ordinary shares issued at $0.40 per share fully paid being issued to company directors, as approved by shareholders at the company's General Meeting held on 2 July 2007. </t>
  </si>
  <si>
    <t xml:space="preserve">ordinary shares issued fully paid in lieu of director's fees. </t>
  </si>
  <si>
    <t>RAW</t>
  </si>
  <si>
    <t xml:space="preserve">ordinary shares issued at $5.16 per share fully paid pursuant to the exercise of unquoted options expiring 31 December 2007. </t>
  </si>
  <si>
    <t xml:space="preserve">ordinary shares issued at $10.73 per share fully paid pursuant to the exercise of unquoted options expiring 31 December 2008. </t>
  </si>
  <si>
    <t xml:space="preserve">ordinary shares issued at $9.34 per share fully paid pursuant to the exercise of unquoted options expiring 31 December 2009. </t>
  </si>
  <si>
    <t xml:space="preserve">ordinary shares issued at $11.39 per share fully paid pursuant to the exercise of unquoted options expiring 31 December 2008. </t>
  </si>
  <si>
    <t xml:space="preserve">ordinary shares issued at $6.28 per share fully paid pursuant to the exercise of unquoted options expiring 31 December 2007. </t>
  </si>
  <si>
    <t>UMC</t>
  </si>
  <si>
    <t xml:space="preserve">ordinary shares issued at $0.30 per share fully paid pursuant to the exercise of unquoted options expiring 31 July 2008. </t>
  </si>
  <si>
    <t xml:space="preserve">ordinary shares issued at $0.45 per share fully paid pursuant to the exercise of unquoted options expiring 31 July 2009. </t>
  </si>
  <si>
    <t>VML</t>
  </si>
  <si>
    <t xml:space="preserve">ordinary shares issued at $0.20 per share fully paid pursuant to the exercise of unquoted options expiring 1 June 2008. </t>
  </si>
  <si>
    <t>VRE</t>
  </si>
  <si>
    <t>VRL</t>
  </si>
  <si>
    <t xml:space="preserve">ordinary shares issued at $2.85 per share fully paid pursuant to the exercise of unquoted options expiring 30 November 2007. </t>
  </si>
  <si>
    <t xml:space="preserve">ordinary shares issued at $1.80 per share fully paid pursuant to the exercise of unquoted options expiring 17 December 2007. </t>
  </si>
  <si>
    <t>WAMO</t>
  </si>
  <si>
    <t xml:space="preserve">Following receipt of advice from the abovementioned company of the exercise of unquoted options expiring 17 December 2007. </t>
  </si>
  <si>
    <t>WEC</t>
  </si>
  <si>
    <t xml:space="preserve">ordinary shares issued at $1.40 per share fully paid pursuant to the exercise of unquoted options expiring 30 August 2009. </t>
  </si>
  <si>
    <t>WME</t>
  </si>
  <si>
    <t xml:space="preserve">stapled securities issued fully paid being consideration for the acquisition of TC Pty Ltd. </t>
  </si>
  <si>
    <t>TOE</t>
  </si>
  <si>
    <t xml:space="preserve">ordinary shares issued fully paid being consideration for the acquisition of Nova Energy Limited. </t>
  </si>
  <si>
    <t>TPI</t>
  </si>
  <si>
    <t xml:space="preserve">ordinary shares issued at $11.216 per share fully paid being consideration as part of settlement of business purchases. </t>
  </si>
  <si>
    <t xml:space="preserve">ordinary shares issued at $11.05 per share fully paid being consideration for the acquisition. </t>
  </si>
  <si>
    <t xml:space="preserve">ordinary shares issued at $6.06 per share fully paid being consideration for an acquisition. </t>
  </si>
  <si>
    <t>URO</t>
  </si>
  <si>
    <t xml:space="preserve">ordinary shares issued fully paid being consideration for the acquisition of Panax Geothermal Pty Ltd and Scopeenergy Pty Ltd. </t>
  </si>
  <si>
    <t>UXC</t>
  </si>
  <si>
    <t xml:space="preserve">ordinary shares issued at $2.43 per share fully paid being consideration for the acquisition of Jigsaw Services Pty Ltd. </t>
  </si>
  <si>
    <t xml:space="preserve">ordinary shares issued at $2.43 per share fully paid being consideration for the acquisition of e.fab Solutions Pty Ltd. </t>
  </si>
  <si>
    <t xml:space="preserve">ordinary shares issued at $2.43 per share fully paid being consideration for the acquisition of BML Group Pty Ltd. </t>
  </si>
  <si>
    <t xml:space="preserve">ordinary shares issued at $2.43 per share fully paid being consideration for the acquisition of Red Rock Consulting Pty Ltd. </t>
  </si>
  <si>
    <t xml:space="preserve">ordinary shares issued at $2.43 per share fully paid being consideration for the acquisition of BCT Group Pty Ltd. </t>
  </si>
  <si>
    <t>VMG</t>
  </si>
  <si>
    <t xml:space="preserve">ordinary shares issued at $2.50 per share fully paid being consideration for the acquisition of the Malavoca business. </t>
  </si>
  <si>
    <t>WHGNI</t>
  </si>
  <si>
    <t xml:space="preserve">ordinary shares issued at $1.90 per share fully paid being part consideration for the acquisition of the EIS-One Group. </t>
  </si>
  <si>
    <t>BEN</t>
  </si>
  <si>
    <t xml:space="preserve">ordinary shares issued at $14.87 per share fully paid pursuant to the company's Bonus Share Scheme. </t>
  </si>
  <si>
    <t>PPS</t>
  </si>
  <si>
    <t xml:space="preserve">ordinary shares issued at $0.68 per share fully paid pursuant to the sign on bonus arrangements for UK staff members. </t>
  </si>
  <si>
    <t>ABW</t>
  </si>
  <si>
    <t xml:space="preserve">Following receipt of advice from the abovementioned company of the redemption of quoted ordinary units fully paid. </t>
  </si>
  <si>
    <t>ADA</t>
  </si>
  <si>
    <t xml:space="preserve">Following receipt of advice from the abovementioned company that it has purchased 232,600 shares in itself pursuant to the On-Market Buy Back Scheme. </t>
  </si>
  <si>
    <t xml:space="preserve">Following receipt of advice from the abovementioned company that it has purchased 360,716 shares in itself pursuant to the On-Market Buy Back Scheme. </t>
  </si>
  <si>
    <t>ANN</t>
  </si>
  <si>
    <t xml:space="preserve">Following receipt of advice from the abovementioned company that it has purchased 1,389,531 shares in itself pursuant to the On-Market Buy Back Scheme. </t>
  </si>
  <si>
    <t>AOD</t>
  </si>
  <si>
    <t xml:space="preserve">Following receipt of advice from the abovementioned trust of the redemption of units fully paid. </t>
  </si>
  <si>
    <t>APN</t>
  </si>
  <si>
    <t xml:space="preserve">Following receipt of advice from the abovementioned company that it has purchased 3,685,047 shares in itself pursuant to the On-Market Buy Back Scheme. </t>
  </si>
  <si>
    <t>AXA</t>
  </si>
  <si>
    <t xml:space="preserve">Following receipt of advice from the abovementioned company that it has purchased 3,923,485 shares in itself pursuant to the On-Market Buy Back Scheme. </t>
  </si>
  <si>
    <t>CPU</t>
  </si>
  <si>
    <t xml:space="preserve">Following receipt of advice from the abovementioned company that it has purchased 4,806,928 shares in itself pursuant to the On-Market Buy Back Scheme. </t>
  </si>
  <si>
    <t>CSW</t>
  </si>
  <si>
    <t>DBS</t>
  </si>
  <si>
    <t xml:space="preserve">Following receipt of advice from the abovementioned company that it has purchased 476,917 shares in itself pursuant to the On-Market Buy Back Scheme. </t>
  </si>
  <si>
    <t xml:space="preserve">Following receipt of advice from the abovementioned trust that it has redeemed units pursuant to the off-market redemption facility. </t>
  </si>
  <si>
    <t>FGL</t>
  </si>
  <si>
    <t xml:space="preserve">Following receipt of advice from the abovementioned company that it has purchased 42,956,371 shares in itself pursuant to the Off-Market Buy Back Scheme. </t>
  </si>
  <si>
    <t>FPS</t>
  </si>
  <si>
    <t xml:space="preserve">Following receipt of advice from the abovementioned company that it has purchased 250,000 shares in itself pursuant to the On-Market Buy Back Scheme. </t>
  </si>
  <si>
    <t xml:space="preserve">Following receipt of advice from the abovementioned company that it has purchased 217,451 shares in itself pursuant to the On-Market Buy Back Scheme. </t>
  </si>
  <si>
    <t>LRF</t>
  </si>
  <si>
    <t xml:space="preserve">Following receipt of advice from the abovementioned fund has purchased 908,900 units in itself pursuant to the fund's On-Market Buy Back Scheme. </t>
  </si>
  <si>
    <t xml:space="preserve">Following receipt of advice from the abovementioned fund that it has cancelled 759,403 units pursuant to the On Market Buy Back Scheme. </t>
  </si>
  <si>
    <t>MMA</t>
  </si>
  <si>
    <t>MYO</t>
  </si>
  <si>
    <t xml:space="preserve">Following receipt of advice from the abovementioned company that it has purchased 691,833 shares in itself pursuant to the On-Market Buy Back Scheme. </t>
  </si>
  <si>
    <t xml:space="preserve">Following receipt of advice from the abovementioned company that it has purchased 691,833 shares in itself pursuant to the Employee Share Plan Buy Back Scheme, and 2,264 forfeited ordinary shares pursuant to the company's Deferred Employee Share Plan. </t>
  </si>
  <si>
    <t>PET</t>
  </si>
  <si>
    <t xml:space="preserve">Following receipt of advice from the abovementioned company that it has purchased 52,450 shares in itself pursuant to the On-Market Buy Back Scheme. </t>
  </si>
  <si>
    <t>QAN</t>
  </si>
  <si>
    <t xml:space="preserve">Following receipt of advice from the abovementioned company that it has purchased 17,820,820 shares in itself pursuant to the On-Market Buy Back Scheme. </t>
  </si>
  <si>
    <t>SFH</t>
  </si>
  <si>
    <t xml:space="preserve">Following receipt of advice from the abovementioned company that it has purchased 5,192,930 ordinary shares in itself pursuant to the On-Market Buy Back Scheme. </t>
  </si>
  <si>
    <t>SHV</t>
  </si>
  <si>
    <t xml:space="preserve">Following receipt of advice from the abovementioned company that it has purchased 239,540 shares in itself pursuant to the On-Market Buy Back Scheme. </t>
  </si>
  <si>
    <t xml:space="preserve">Following receipt of advice from the abovementioned company that it has purchased 202 shares in itself pursuant to the On-Market Buy Back Scheme. </t>
  </si>
  <si>
    <t>WYL</t>
  </si>
  <si>
    <t xml:space="preserve">Following receipt of advice from the abovementioned company that it has purchased 225,756 shares in itself pursuant to the On-Market Buy Back Scheme. </t>
  </si>
  <si>
    <t>AMC</t>
  </si>
  <si>
    <t xml:space="preserve">ordinary issued at $7.62 per share fully paid being unquoted contributing shares upon which all outstanding liabilities have now been paid. </t>
  </si>
  <si>
    <t xml:space="preserve">ordinary shares issued at $5.16 per share fully paid being unquoted contributing shares upon which all outstanding liabilities have now been paid. </t>
  </si>
  <si>
    <t>CGM</t>
  </si>
  <si>
    <t xml:space="preserve">ordinary shares issued at $0.125 per share fully paid being unquoted contributing shares upon which all outstanding liabilities have now been paid. </t>
  </si>
  <si>
    <t>ECM</t>
  </si>
  <si>
    <t xml:space="preserve">ordinary shares issued at $0.01 per share fully paid being quoted contributing shares upon which all outstanding liabilities have now been paid. </t>
  </si>
  <si>
    <t>ECMCA</t>
  </si>
  <si>
    <t xml:space="preserve">being quoted contributing shares upon which all outstanding liabilities have now been paid. </t>
  </si>
  <si>
    <t>HZN</t>
  </si>
  <si>
    <t xml:space="preserve">ordinary shares issued at $0.188 per share fully paid being unquoted contributing shares upon which all outstanding liabilities have now been paid. </t>
  </si>
  <si>
    <t>NAB</t>
  </si>
  <si>
    <t xml:space="preserve">ordinary shares issued at various prices per share fully paid being unquoted contributing shares upon which all outstanding liabilities have now been paid. </t>
  </si>
  <si>
    <t>SBC</t>
  </si>
  <si>
    <t xml:space="preserve">ordinary shares issued at $2.25 per share fully paid being unquoted contributing shares upon which all outstanding liabilities have now been paid. </t>
  </si>
  <si>
    <t xml:space="preserve">ordinary shares issued at $1.80 per share fully paid being unquoted contributing shares upon which all outstanding liabilities have now been paid. </t>
  </si>
  <si>
    <t>SBS</t>
  </si>
  <si>
    <t xml:space="preserve">ordinary shares issued at $0.05 per share fully paid being unquoted contributing shares upon which all outstanding liabilities have now been paid. </t>
  </si>
  <si>
    <t xml:space="preserve">ordinary shares issued at $0.40 per share fully paid being quoted contributing shares upon which all outstanding liabilities have now been paid. </t>
  </si>
  <si>
    <t>TRYCA</t>
  </si>
  <si>
    <t>AMM</t>
  </si>
  <si>
    <t>Conversion</t>
  </si>
  <si>
    <t xml:space="preserve">ordinary shares issued fully paid pursuant to the conversion of 115,400 quoted convertible notes. </t>
  </si>
  <si>
    <t xml:space="preserve">ordinary shares issued fully paid pursuant to the conversion of 50,000 quoted convertible notes. </t>
  </si>
  <si>
    <t>AMMG</t>
  </si>
  <si>
    <t xml:space="preserve">Following receipt of advice from the abovementioned company of the conversion of 50,000 quoted convertible notes. </t>
  </si>
  <si>
    <t xml:space="preserve">ordinary shares issued at $10.00 per share fully paid pursuant to the conversion of unquoted shares. </t>
  </si>
  <si>
    <t>AOE</t>
  </si>
  <si>
    <t xml:space="preserve">ordinary shares issued at $0.40 per share fully paid pursuant to the conversion of quoted convertible notes. </t>
  </si>
  <si>
    <t>BLT</t>
  </si>
  <si>
    <t xml:space="preserve">ordinary shares issued at $0.105 per share fully paid pursuant to the conversion of unquoted promissory note. </t>
  </si>
  <si>
    <t>COZ</t>
  </si>
  <si>
    <t xml:space="preserve">ordinary shares issued at $0.06499 per share fully paid pursuant to the conversion of unquoted preference shares. </t>
  </si>
  <si>
    <t xml:space="preserve">ordinary shares issued at $0.06499 per share fully paid pursuant to the conversion of unquoted convertible preference shares. </t>
  </si>
  <si>
    <t>DJW</t>
  </si>
  <si>
    <t xml:space="preserve">ordinary shares issued at $3.90 per share fully paid pursuant to the conversion of unquoted convertible notes. </t>
  </si>
  <si>
    <t xml:space="preserve">ordinary shares issued at $3.90 per share fully paid pursuant to the conversion of 163,000 quoted convertible notes. </t>
  </si>
  <si>
    <t>DJWGA</t>
  </si>
  <si>
    <t xml:space="preserve">Following receipt of advice from the abovementioned company of the conversion of unquoted convertible notes. </t>
  </si>
  <si>
    <t>FSA</t>
  </si>
  <si>
    <t xml:space="preserve">ordinary shares issued fully paid pursuant to the conversion of 8 unquoted convertible redeemable preference shares. </t>
  </si>
  <si>
    <t>FUT</t>
  </si>
  <si>
    <t xml:space="preserve">Following receipt of advice from the abovementioned company of a correction to the number of shares issued pursuant to the company's conversion of 175,000,000 instead of 167,000,000 shares (refer to Daily Schedule dated 2 February 2007). </t>
  </si>
  <si>
    <t xml:space="preserve">ordinary shares issued at $0.188 per share fully paid pursuant to the conversion of unquoted partly paid shares. </t>
  </si>
  <si>
    <t>IAU</t>
  </si>
  <si>
    <t xml:space="preserve">ordinary shares issued at $0.346 per share fully paid pursuant to the conversion of unquoted convertible notes. </t>
  </si>
  <si>
    <t xml:space="preserve">ordinary shares issued at C$0.30 per share fully paid pursuant to the conversion of unquoted exchangeable shares. </t>
  </si>
  <si>
    <t xml:space="preserve">ordinary shares issued at $0.08043 per share fully paid pursuant to the conversion of $10,000,000 unquoted convertible notes. </t>
  </si>
  <si>
    <t>LFE</t>
  </si>
  <si>
    <t xml:space="preserve">ordinary shares issued at $0.29 per share fully paid pursuant to the conversion of unquoted convertible notes. </t>
  </si>
  <si>
    <t xml:space="preserve">ordinary shares issued at $0.29 per share fully paid pursuant to the conversion of 13 unquoted convertible notes. </t>
  </si>
  <si>
    <t>MFI</t>
  </si>
  <si>
    <t xml:space="preserve">ordinary shares issued at $0.55 per share fully paid pursuant to the conversion of 270,000 unquoted convertible notes. </t>
  </si>
  <si>
    <t>MST</t>
  </si>
  <si>
    <t xml:space="preserve">ordinary shares issued at $0.11 per share fully paid pursuant to the conversion of 1,046,531 quoted convertible notes. </t>
  </si>
  <si>
    <t xml:space="preserve">ordinary shares issued at $0.11 per share fully paid pursuant to the conversion of 623,561 quoted convertible notes. </t>
  </si>
  <si>
    <t>MSTG</t>
  </si>
  <si>
    <t xml:space="preserve">Following receipt of advice from the above mentioned company of the conversion of quoted convertible notes. </t>
  </si>
  <si>
    <t>MTY</t>
  </si>
  <si>
    <t xml:space="preserve">ordinary issued at $0.17 per share fully paid pursuant to the conversion of 294,118 unquoted convertible notes. </t>
  </si>
  <si>
    <t>NLX</t>
  </si>
  <si>
    <t xml:space="preserve">ordinary shares issued at $1.503 per share fully paid pursuant to the conversion of quoted convertible notes. </t>
  </si>
  <si>
    <t xml:space="preserve">ordinary shares issued at $1.541 per share fully paid pursuant to the conversion of 3,673 quoted convertible notes. </t>
  </si>
  <si>
    <t>NLXG</t>
  </si>
  <si>
    <t>OMI</t>
  </si>
  <si>
    <t xml:space="preserve">ordinary shares issued fully paid pursuant to the conversion of unquoted convertible notes expiring 30 September 2009. </t>
  </si>
  <si>
    <t xml:space="preserve">ordinary shares issued fully paid pursuant to the conversion of unquoted convertible notes. </t>
  </si>
  <si>
    <t>PBO</t>
  </si>
  <si>
    <t xml:space="preserve">ordinary shares issued fully paid pursuant to the conversion of unquoted shares. </t>
  </si>
  <si>
    <t>QBE</t>
  </si>
  <si>
    <t xml:space="preserve">ordinary shares issued fully paid pursuant to the part conversion of unquoted Liquid Yield Option Securities. </t>
  </si>
  <si>
    <t xml:space="preserve">ordinary shares issued at $30.87 per share fully paid pursuant to the conversion of senior convertible securities. </t>
  </si>
  <si>
    <t xml:space="preserve">ordinary shares issued at $23.83 per share fully paid pursuant to the conversion of senior convertible securities. </t>
  </si>
  <si>
    <t xml:space="preserve">ordinary shares issued at $34.04 per share fully paid pursuant to the conversion of senior convertible securities. </t>
  </si>
  <si>
    <t xml:space="preserve">ordinary shares issued at $18.71 per share fully paid pursuant to the conversion of senior convertible securities. </t>
  </si>
  <si>
    <t>RMA</t>
  </si>
  <si>
    <t xml:space="preserve">ordinary shares issued at $0.0154 per share fully paid pursuant to the conversion of unquoted convertible notes. </t>
  </si>
  <si>
    <t>RSN</t>
  </si>
  <si>
    <t xml:space="preserve">ordinary shares issued at $0.04046 per share fully paid pursuant to the conversion of quoted 10% convertible notes that matured 1 October 2007. </t>
  </si>
  <si>
    <t>SSS</t>
  </si>
  <si>
    <t xml:space="preserve">ordinary shares issued fully paid pursuant to the conversion of unquoted preference shares. </t>
  </si>
  <si>
    <t>SWK</t>
  </si>
  <si>
    <t xml:space="preserve">ordinary shares issued fully paid pursuant to the conversion of 4 unquoted performance shares. </t>
  </si>
  <si>
    <t>SXX</t>
  </si>
  <si>
    <t xml:space="preserve">ordinary shares issued at $0.02 per share fully paid pursuant to the conversion of unquoted partly paid shares. </t>
  </si>
  <si>
    <t>TZL</t>
  </si>
  <si>
    <t xml:space="preserve">ordinary shares issued at $2.95 per share fully paid pursuant to the part conversion of unquoted convertible notes. </t>
  </si>
  <si>
    <t xml:space="preserve">ordinary shares issued at $2.95 per share fully paid pursuant to the conversion of unquoted convertible notes. </t>
  </si>
  <si>
    <t>VCR</t>
  </si>
  <si>
    <t xml:space="preserve">ordinary shares issued fully paid pursuant to the conversion of performance rights. </t>
  </si>
  <si>
    <t>WOR</t>
  </si>
  <si>
    <t xml:space="preserve">ordinary shares issued fully paid pursuant to the conversion of unquoted exchangeable shares. </t>
  </si>
  <si>
    <t>AAC</t>
  </si>
  <si>
    <t xml:space="preserve">ordinary shares issued at $2.60 per share fully paid pursuant to the company's Dividend Reinvestment Plan. </t>
  </si>
  <si>
    <t>ABS</t>
  </si>
  <si>
    <t xml:space="preserve">ordinary shares issued at $6.51 per share fully paid pursuant to the company's Dividend Reinvestment Plan. </t>
  </si>
  <si>
    <t>ADB</t>
  </si>
  <si>
    <t xml:space="preserve">ordinary shares issued at $14.39 per share fully paid pursuant to the company's Dividend Reinvestment Plan. </t>
  </si>
  <si>
    <t>AEF</t>
  </si>
  <si>
    <t xml:space="preserve">ordinary shares issued at $52.28 per share fully paid pursuant to the company's Dividend Reinvestment Plan. </t>
  </si>
  <si>
    <t>AFG</t>
  </si>
  <si>
    <t xml:space="preserve">ordinary shares issued at $7.80 per share fully paid pursuant to the company's Dividend Reinvestment Plan. </t>
  </si>
  <si>
    <t>ALR</t>
  </si>
  <si>
    <t xml:space="preserve">ordinary shares issued at $2.031655 per share fully paid pursuant to the company's Dividend Reinvestment Plan. </t>
  </si>
  <si>
    <t xml:space="preserve">ordinary shares issued at $1.00 per share fully paid pursuant to the exercise of unquoted options. </t>
  </si>
  <si>
    <t>ADG</t>
  </si>
  <si>
    <t xml:space="preserve">ordinary shares issued at $2.18 per share fully paid pursuant to the company's Deferred Employee Share Plan. </t>
  </si>
  <si>
    <t>ADY</t>
  </si>
  <si>
    <t xml:space="preserve">ordinary shares issued at $0.10 per share fully paid pursuant to the exercise of unquoted options expiring 25 July 2010. </t>
  </si>
  <si>
    <t xml:space="preserve">ordinary shares issued at $0.10 per share fully paid pursuant to the exercise of unquoted options expiring 27 November 2009. </t>
  </si>
  <si>
    <t xml:space="preserve">ordinary shares issued at $0.10 per share fully paid pursuant to the exercise of unquoted options expiring 30 November 2007. </t>
  </si>
  <si>
    <t>AEC</t>
  </si>
  <si>
    <t xml:space="preserve">ordinary shares issued at $2.42 per share fully paid pursuant to the exercise of unquoted options. </t>
  </si>
  <si>
    <t xml:space="preserve">ordinary shares issued at $1.60 per share fully paid pursuant to the exercise of unquoted options. </t>
  </si>
  <si>
    <t xml:space="preserve">ordinary shares issued at $1.35 per share fully paid pursuant to the exercise of unquoted options. </t>
  </si>
  <si>
    <t xml:space="preserve">ordinary shares issued at $3.93 per share fully paid pursuant to the exercise of unquoted options. </t>
  </si>
  <si>
    <t xml:space="preserve">ordinary shares issued at $3.83 per share fully paid pursuant to the exercise of unquoted options. </t>
  </si>
  <si>
    <t>AED</t>
  </si>
  <si>
    <t xml:space="preserve">ordinary shares issued at $1.37 per share fully paid pursuant to the exercise of unquoted options. </t>
  </si>
  <si>
    <t xml:space="preserve">ordinary shares issued at $0.85 per share fully paid pursuant to the exercise of unquoted options. </t>
  </si>
  <si>
    <t xml:space="preserve">ordinary shares issued at $0.20 per share fully paid pursuant to the exercise of unquoted options. </t>
  </si>
  <si>
    <t>AGO</t>
  </si>
  <si>
    <t xml:space="preserve">ordinary shares issued at $0.30 per share fully paid pursuant to the exercise of unquoted options expiring 16 November 2008. </t>
  </si>
  <si>
    <t>AGS</t>
  </si>
  <si>
    <t xml:space="preserve">ordinary shares issued at $0.80 per share fully paid pursuant to the exercise of unquoted options expiring 31 October 2009. </t>
  </si>
  <si>
    <t>AHD</t>
  </si>
  <si>
    <t xml:space="preserve">ordinary shares issued at $3.35 per share fully paid pursuant to the exercise of unquoted options. </t>
  </si>
  <si>
    <t>AIA</t>
  </si>
  <si>
    <t xml:space="preserve">ordinary shares issued at NZD $2.2671 per share fully paid pursuant to the exercise of unquoted options. </t>
  </si>
  <si>
    <t xml:space="preserve">ordinary shares issued at NZD $1.9816 per share fully paid pursuant to the exercise of unquoted options. </t>
  </si>
  <si>
    <t>AIZ</t>
  </si>
  <si>
    <t xml:space="preserve">ordinary shares issued at NZD $1.616 per share fully paid pursuant to the company's Long Term Incentive plan. </t>
  </si>
  <si>
    <t>ALD</t>
  </si>
  <si>
    <t xml:space="preserve">ordinary shares issued at $0.40 per share fully paid pursuant to the exercise of unquoted options expiring 31 August 2008. </t>
  </si>
  <si>
    <t>ALZ</t>
  </si>
  <si>
    <t xml:space="preserve">quoted options expiring 31 Aug 2010 exercisable at $0.20 issued pursuant to the abovementioned placement. </t>
  </si>
  <si>
    <t>Adjust</t>
  </si>
  <si>
    <r>
      <t xml:space="preserve">ordinary shares issued at </t>
    </r>
    <r>
      <rPr>
        <sz val="10"/>
        <rFont val="Arial"/>
        <family val="2"/>
      </rPr>
      <t>NZD $12.6945</t>
    </r>
    <r>
      <rPr>
        <sz val="10"/>
        <rFont val="Arial"/>
        <family val="0"/>
      </rPr>
      <t xml:space="preserve"> per share fully paid pursuant to the company's Dividend Reinvestment Plan. </t>
    </r>
  </si>
  <si>
    <t xml:space="preserve">ordinary shares issued at $10.89 per share fully paid pursuant to the exercise of unquoted options. </t>
  </si>
  <si>
    <t xml:space="preserve">ordinary shares issued at $6.17 per share fully paid pursuant to the exercise of unquoted options. </t>
  </si>
  <si>
    <t xml:space="preserve">ordinary shares issued at $12.60 per share fully paid pursuant to the exercise of unquoted options. </t>
  </si>
  <si>
    <t>WPG</t>
  </si>
  <si>
    <t xml:space="preserve">ordinary shares issued at $0.30 per share fully paid pursuant to the exercise of unquoted options expiring 16 September 2008. </t>
  </si>
  <si>
    <t xml:space="preserve">ordinary shares issued at $0.25 per share fully paid pursuant to the exercise of unquoted options expiring 28 September 2009. </t>
  </si>
  <si>
    <t>WRK</t>
  </si>
  <si>
    <t>WSA</t>
  </si>
  <si>
    <t xml:space="preserve">ordinary shares issued at $2.75 per share fully paid pursuant to the exercise of unquoted options expiring 5 May 2009. </t>
  </si>
  <si>
    <t xml:space="preserve">ordinary shares issued at $1.30 per share fully paid pursuant to the exercise of unquoted options expiring 31 July 2008. </t>
  </si>
  <si>
    <t>WTF</t>
  </si>
  <si>
    <t xml:space="preserve">ordinary shares issued at $2.00 per share fully paid pursuant to the exercise of unquoted options expiring 3 December 2010. </t>
  </si>
  <si>
    <t xml:space="preserve">ordinary shares issued at $2.00 per share fully paid pursuant to the company's Executive Option Plan. </t>
  </si>
  <si>
    <t xml:space="preserve">ordinary shares issued at $2.00 per share fully paid pursuant to the exercise of unquoted options expiring 31 December 2011. </t>
  </si>
  <si>
    <t>ZRL</t>
  </si>
  <si>
    <t xml:space="preserve">CDIs issued at GBP 0.20 per share fully paid pursuant to the exercise of unquoted options expiring 23 December 2009. </t>
  </si>
  <si>
    <t xml:space="preserve">CDIs issued at GBP 0.14 per security fully paid pursuant to the exercise of unquoted options expiring 9 June 2009. </t>
  </si>
  <si>
    <t>AAG</t>
  </si>
  <si>
    <t xml:space="preserve">ordinary shares issued at $0.25 per share fully paid pursuant to the exercise of quoted options expiring 30 September 2010. </t>
  </si>
  <si>
    <t>AAGO</t>
  </si>
  <si>
    <t xml:space="preserve">Following receipt of advice from the above mentioned company of the exercise of quoted options expiring 30 September 2010. </t>
  </si>
  <si>
    <t xml:space="preserve">Following receipt of advice from the abovementioned company of the exercise of quoted options expiring 30 September 2010. </t>
  </si>
  <si>
    <t>ACWO</t>
  </si>
  <si>
    <t xml:space="preserve">Following receipt of advice from the abovementioned company of an adjustment to quoted options expiring 1 August 2012 exercisable at $0.50 pursuant to an incorrect figure being initially quoted (refer Daily Schedule 16 October 2007). </t>
  </si>
  <si>
    <t xml:space="preserve">ordinary shares issued at $0.20 per share fully paid pursuant to the exercise of quoted options expiring 10 February 2008. </t>
  </si>
  <si>
    <t>AGOO</t>
  </si>
  <si>
    <t xml:space="preserve">Following receipt of advice from the above mentioned company of the exercise of quoted options expiring 10 February 2008. </t>
  </si>
  <si>
    <t xml:space="preserve">Following receipt of advice from the abovementioned company of the exercise of quoted options expiring 10 February 2008. </t>
  </si>
  <si>
    <t>ARU</t>
  </si>
  <si>
    <t xml:space="preserve">ordinary shares issued at $0.13 per share fully paid pursuant to the exercise of quoted options expiring 30 June 2008. </t>
  </si>
  <si>
    <t>ARUO</t>
  </si>
  <si>
    <t xml:space="preserve">Following receipt of advice from the above mentioned company of the exercise of quoted options expiring 30 June 2008. </t>
  </si>
  <si>
    <t xml:space="preserve">Following receipt of advice from the abovementioned company of the exercise of quoted options expiring 30 June 2008. </t>
  </si>
  <si>
    <t xml:space="preserve">Following receipt of advice from the abovementioned company of an adjustment to ordinary shares where 765,972 shares were not issued pursuant to the exercise of previously quoted options that expired 31 August 2006 (refer Daily Schedule 21 September 2006). </t>
  </si>
  <si>
    <t>BOW</t>
  </si>
  <si>
    <t xml:space="preserve">ordinary shares issued at $0.20 per share fully paid pursuant to the exercise of quoted options expiring 31 March 2008. </t>
  </si>
  <si>
    <t>BOWO</t>
  </si>
  <si>
    <t xml:space="preserve">Following receipt of advice from the above mentioned company of the exercise of quoted options expiring 31 March 2008. </t>
  </si>
  <si>
    <t>BQT</t>
  </si>
  <si>
    <t xml:space="preserve">ordinary shares issued at $0.08 per share fully paid pursuant to the exercise of quoted options expiring 30 September 2009. </t>
  </si>
  <si>
    <t>BQTO</t>
  </si>
  <si>
    <t xml:space="preserve">Following receipt of advice from the abovementioned company of the exercise of quoted options expiring 30 September 2009. </t>
  </si>
  <si>
    <t>CDM</t>
  </si>
  <si>
    <t xml:space="preserve">ordinary shares issued at $1.16 per share fully paid pursuant to the exercise of quoted options expiring 31 March 2008. </t>
  </si>
  <si>
    <t>CDMO</t>
  </si>
  <si>
    <t xml:space="preserve">Following receipt of advice from the abovementioned company of the exercise of quoted options expiring 31 March 2008. </t>
  </si>
  <si>
    <t>CDU</t>
  </si>
  <si>
    <t xml:space="preserve">ordinary shares issued at $0.20 per share fully paid pursuant to the exercise of quoted options expiring 30 June 2008. </t>
  </si>
  <si>
    <t>CDUO</t>
  </si>
  <si>
    <t>CFE</t>
  </si>
  <si>
    <t xml:space="preserve">ordinary shares issued at approximately $0.277 per share fully paid pursuant to the exercise of quoted options expiring 31 October 2008. </t>
  </si>
  <si>
    <t>CFEO</t>
  </si>
  <si>
    <t xml:space="preserve">Following receipt of advice from the abovementioned company of the exercise of quoted options expiring 31 October 2008. </t>
  </si>
  <si>
    <t xml:space="preserve">quoted options expiring 30 June 2009 exercisable at $0.015 per option fully paid pursuant to the terms of the CS Mobile Pty Ltd Convertible Loan announced 5 July 2007. </t>
  </si>
  <si>
    <t>CMYO</t>
  </si>
  <si>
    <t xml:space="preserve">quoted options expiring 18 October 2010 exercisable at $0.20 issued at $0.01 being options upon which quotation has now been granted. </t>
  </si>
  <si>
    <t xml:space="preserve">ordinary shares issued at $0.20 per share fully paid pursuant to the exercise of previously quoted options that expired on 30 September 2007. </t>
  </si>
  <si>
    <t>CRC</t>
  </si>
  <si>
    <t>CRCO</t>
  </si>
  <si>
    <t>DMA</t>
  </si>
  <si>
    <t xml:space="preserve">ordinary shares issued at $0.20 per share fully paid pursuant to the exercise of quoted options expiring 29 February 2008. </t>
  </si>
  <si>
    <t>DMAO</t>
  </si>
  <si>
    <t xml:space="preserve">Following receipt of advice from the abovementioned company of the exercise of quoted options expiring 29 February 2008. </t>
  </si>
  <si>
    <t xml:space="preserve">Following receipt of advice from the above mentioned company of the exercise of quoted options expiring 29 February 2008. </t>
  </si>
  <si>
    <t xml:space="preserve">ordinary shares issued at $0.25 per share fully paid pursuant to the exercise of quoted options expiring 31 October 2007. </t>
  </si>
  <si>
    <t>DRXO</t>
  </si>
  <si>
    <t xml:space="preserve">Following receipt of advice from the above mentioned company of the exercise of quoted options expiring 31 October 2007. </t>
  </si>
  <si>
    <t>DYE</t>
  </si>
  <si>
    <t xml:space="preserve">ordinary shares issued at $0.20 per share fully paid pursuant to the exercise of quoted options expiring 30 November 2008. </t>
  </si>
  <si>
    <t>DYEO</t>
  </si>
  <si>
    <t xml:space="preserve">Following receipt of advice from the above mentioned company of the exercise of quoted options expiring 30 November 2008. </t>
  </si>
  <si>
    <t xml:space="preserve">Following receipt of advice from the abovementioned company of the exercise of quoted options expiring 30 November 2008. </t>
  </si>
  <si>
    <t>ELI</t>
  </si>
  <si>
    <t xml:space="preserve">ordinary shares issued at $1.00 per share fully paid pursuant to the exercise of quoted options expiring 30 June 2008. </t>
  </si>
  <si>
    <t>ELIO</t>
  </si>
  <si>
    <t>EME</t>
  </si>
  <si>
    <t xml:space="preserve">ordinary shares issued at $0.30 per share fully paid pursuant to the exercise of quoted options expiring 30 June 2008. </t>
  </si>
  <si>
    <t>EMEO</t>
  </si>
  <si>
    <t>EMR</t>
  </si>
  <si>
    <t xml:space="preserve">ordinary shares issued at $0.20 per share fully paid pursuant to the exercise of quoted options expiring 31 May 2008. </t>
  </si>
  <si>
    <t>EMRO</t>
  </si>
  <si>
    <t xml:space="preserve">Following receipt of advice from the above mentioned company of the exercise of quoted options expiring 31 May 2008. </t>
  </si>
  <si>
    <t>ERH</t>
  </si>
  <si>
    <t xml:space="preserve">ordinary shares issued at $0.10 per share fully paid pursuant to the exercise of quoted options expiring 24 July 2009. </t>
  </si>
  <si>
    <t>ERHO</t>
  </si>
  <si>
    <t xml:space="preserve">Following receipt of advice from the above mentioned company of the exercise of quoted options expiring 24 July 2009. </t>
  </si>
  <si>
    <t>ERN</t>
  </si>
  <si>
    <t xml:space="preserve">ordinary shares issued at $0.20 per share fully paid pursuant to the exercise of quoted options expiring 30 April 2009. </t>
  </si>
  <si>
    <t>ERNO</t>
  </si>
  <si>
    <t xml:space="preserve">Following receipt of advice from the above mentioned company of the exercise of quoted options expiring 30 April 2009. </t>
  </si>
  <si>
    <t xml:space="preserve">ordinary shares issued at $0.20 per share fully paid pursuant to the exercise of quoted options expiring 31 December 2009. </t>
  </si>
  <si>
    <t>ETEO</t>
  </si>
  <si>
    <t xml:space="preserve">Following receipt of advice from the abovementioned company of the exercise of quoted options expiring 31 December 2009. </t>
  </si>
  <si>
    <t>FAS</t>
  </si>
  <si>
    <t xml:space="preserve">ordinary shares issued at $0.25 per share fully paid pursuant to the exercise of quoted options expiring 30 August 2009. </t>
  </si>
  <si>
    <t>FASO</t>
  </si>
  <si>
    <t xml:space="preserve">Following receipt of advice from the above mentioned company of the exercise of quoted options expiring 30 August 2009. </t>
  </si>
  <si>
    <t>FAT</t>
  </si>
  <si>
    <t xml:space="preserve">ordinary shares issued at $1.00 per share fully paid pursuant to the exercise of quoted options expiring 20 April 2008. </t>
  </si>
  <si>
    <t>FATO</t>
  </si>
  <si>
    <t xml:space="preserve">Following receipt of advice from the above mentioned company of the exercise of quoted options expiring 20 April 2008. </t>
  </si>
  <si>
    <t xml:space="preserve">Following receipt of advice from the abovementioned company of the exercise of quoted options expiring 20 April 2008. </t>
  </si>
  <si>
    <t xml:space="preserve">ordinary shares issued at $0.20 per share fully paid pursuant to the exercise of quoted options expiring 30 November 2007. </t>
  </si>
  <si>
    <t>FNTO</t>
  </si>
  <si>
    <t xml:space="preserve">Following receipt of advice from the abovementioned company of the exercise of quoted options expiring 30 November 2007. </t>
  </si>
  <si>
    <t>GAU</t>
  </si>
  <si>
    <t xml:space="preserve">ordinary shares issued at $0.20 per share fully paid pursuant to the exercise of quoted options expiring 31 December 2008. </t>
  </si>
  <si>
    <t>GAUOA</t>
  </si>
  <si>
    <t xml:space="preserve">Following receipt of advice from the abovementioned company of the exercise of quoted options expiring 31 December 2008. </t>
  </si>
  <si>
    <t>GBE</t>
  </si>
  <si>
    <t xml:space="preserve">ordinary shares issued at $0.20 per share fully paid pursuant to the exercise of quoted options expiring 31 October 2007. </t>
  </si>
  <si>
    <t>GBEO</t>
  </si>
  <si>
    <t xml:space="preserve">Following receipt of advice from the abovementioned company of the exercise of quoted options expiring 31 October 2007. </t>
  </si>
  <si>
    <t xml:space="preserve">ordinary shares issued at $1.50 per share fully paid pursuant to the exercise of quoted options expiring 31 January 2008. </t>
  </si>
  <si>
    <t>GDYO</t>
  </si>
  <si>
    <t xml:space="preserve">Following receipt of advice from the above mentioned company of the exercise of quoted options expiring 31 January 2008. </t>
  </si>
  <si>
    <t>GGG</t>
  </si>
  <si>
    <t xml:space="preserve">ordinary shares issued at $0.20 per share fully paid pursuant to the exercise of quoted options expiring 30 June 2011. </t>
  </si>
  <si>
    <t>GGGO</t>
  </si>
  <si>
    <t xml:space="preserve">Following receipt of advice from the above mentioned company of the exercise of quoted options expiring 30 June 2011. </t>
  </si>
  <si>
    <t>GRK</t>
  </si>
  <si>
    <t xml:space="preserve">ordinary shares issued at $0.10 per share fully paid pursuant to the exercise of quoted options expiring 18 April 2008. </t>
  </si>
  <si>
    <t>GRKOA</t>
  </si>
  <si>
    <t xml:space="preserve">Following receipt of advice from the above mentioned company of the exercise of quoted options expiring 18 April 2008. </t>
  </si>
  <si>
    <t>GRL</t>
  </si>
  <si>
    <t xml:space="preserve">ordinary shares issued at $0.20 per share fully paid pursuant to the exercise of quoted options expiring 31 March 2009. </t>
  </si>
  <si>
    <t xml:space="preserve">ordinary shares issued at $0.20 per share fully paid pursuant to the exercise of quoted options. </t>
  </si>
  <si>
    <t>GRLO</t>
  </si>
  <si>
    <t xml:space="preserve">Following receipt of advice from the above mentioned company of the exercise of quoted options expiring 31 March 2009. </t>
  </si>
  <si>
    <t xml:space="preserve">Following receipt of advice from the above mentioned company of the exercise of quoted options. </t>
  </si>
  <si>
    <t xml:space="preserve">Following receipt of advice from the abovementioned company of the exercise of quoted options expiring 31 March 2009 </t>
  </si>
  <si>
    <t xml:space="preserve">Following receipt of advice from the abovementioned company of the exercise of quoted options expiring 31 March 2009. </t>
  </si>
  <si>
    <t>GSE</t>
  </si>
  <si>
    <t xml:space="preserve">ordinary shares issued at $0.05 per share fully paid pursuant to the exercise of quoted options expiring 31 October 2007. </t>
  </si>
  <si>
    <t>GSEO</t>
  </si>
  <si>
    <t>GTE</t>
  </si>
  <si>
    <t xml:space="preserve">ordinary shares issued at $0.30 per share fully paid pursuant to the exercise of quoted options expiring 30 June 2012. </t>
  </si>
  <si>
    <t>GTEO</t>
  </si>
  <si>
    <t xml:space="preserve">Following receipt of advice from the above mentioned company of the exercise of quoted options expiring 30 June 2012. </t>
  </si>
  <si>
    <t>GUJ</t>
  </si>
  <si>
    <t xml:space="preserve">ordinary shares issued at $0.20 per share fully paid pursuant to the exercise of quoted options expiring 31 December 2007. </t>
  </si>
  <si>
    <t>GUJO</t>
  </si>
  <si>
    <t xml:space="preserve">Following receipt of advice from the above mentioned company of the exercise of quoted options expiring 31 December 2007. </t>
  </si>
  <si>
    <t xml:space="preserve">Following receipt of advice from the abovementioned company of the exercise of quoted options expiring 31 December 2007. </t>
  </si>
  <si>
    <t>GWR</t>
  </si>
  <si>
    <t>GWRO</t>
  </si>
  <si>
    <t>IDMO</t>
  </si>
  <si>
    <t xml:space="preserve">Following receipt of advice from the above mentioned company of the exercise of quoted options expiring 31 December 2009. </t>
  </si>
  <si>
    <t>IGR</t>
  </si>
  <si>
    <t xml:space="preserve">ordinary shares issued at $0.20 per share fully paid pursuant to the exercise of quoted options expiring 15 November 2009. </t>
  </si>
  <si>
    <t>IGROA</t>
  </si>
  <si>
    <t xml:space="preserve">Following receipt of advice from the abovementioned company of the exercise of quoted options expiring 15 November 2009. </t>
  </si>
  <si>
    <t>IPE</t>
  </si>
  <si>
    <t xml:space="preserve">ordinary shares issued at $1.00 per share fully paid pursuant to the exercise of quoted options expiring 31 October 2007. </t>
  </si>
  <si>
    <t>IPEO</t>
  </si>
  <si>
    <t>IRL</t>
  </si>
  <si>
    <t>IRLO</t>
  </si>
  <si>
    <t>IRM</t>
  </si>
  <si>
    <t xml:space="preserve">ordinary shares issued at $0.20 per share fully paid pursuant to the exercise of quoted options expiring 1 February 2012. </t>
  </si>
  <si>
    <t>IRMO</t>
  </si>
  <si>
    <t xml:space="preserve">Following receipt of advice from the abovementioned company of the exercise of quoted options expiring 1 February 2012. </t>
  </si>
  <si>
    <t>KIK</t>
  </si>
  <si>
    <t xml:space="preserve">ordinary shares issued at $0.05 per share fully paid pursuant to the exercise of quoted options expiring 31 December 2008. </t>
  </si>
  <si>
    <t>KIKO</t>
  </si>
  <si>
    <t xml:space="preserve">Following receipt of advice from the above mentioned company of the exercise of quoted options expiring 31 December 2008. </t>
  </si>
  <si>
    <t xml:space="preserve">ordinary issued at $0.10 per share fully paid pursuant to the exercise of quoted options expiring 30 June 2008. </t>
  </si>
  <si>
    <t xml:space="preserve">ordinary shares issued at $0.10 per share fully paid pursuant to the exercise of quoted options expiring 30 June 2008. </t>
  </si>
  <si>
    <t xml:space="preserve">ordinary shares issued at $0.55 per share fully paid being a placement to raise company's operational capabilities in the Tiwi Islands and the ongoing corporate and exploration opportunities. </t>
  </si>
  <si>
    <t>MCU</t>
  </si>
  <si>
    <t xml:space="preserve">ordinary shares issued at $1.09 per share fully paid being a placement to raise additional working capital. </t>
  </si>
  <si>
    <t>MDX</t>
  </si>
  <si>
    <t xml:space="preserve">ordinary shares issued at $0.13 per share fully paid being a placement to raise additional working capital. </t>
  </si>
  <si>
    <t xml:space="preserve">ordinary shares issued at $3.00 per share fully paid being a placement to raise additional working capital. </t>
  </si>
  <si>
    <t>MNFO</t>
  </si>
  <si>
    <t xml:space="preserve">quoted option expiring 30 April 2009 exercisable at $0.25 issued fully paid pursuant to the abovementioned placement. </t>
  </si>
  <si>
    <t>MON</t>
  </si>
  <si>
    <t xml:space="preserve">ordinary shares issued at $0.26 per share fully paid being a placement to institutional and sophisticated investors. </t>
  </si>
  <si>
    <t>MTB</t>
  </si>
  <si>
    <t xml:space="preserve">ordinary shares issued at $0.075 per share fully paid being a placement to raise additional working capital. </t>
  </si>
  <si>
    <t xml:space="preserve">ordinary shares issued at $10.83 per share fully paid pursuant to the company's Dividend Reinvestment Plan. </t>
  </si>
  <si>
    <t>CAF</t>
  </si>
  <si>
    <t xml:space="preserve">ordinary shares issued at $0.55 per share fully paid pursuant to the company's Dividend Reinvestment Plan. </t>
  </si>
  <si>
    <t>CAM</t>
  </si>
  <si>
    <t>AHRO</t>
  </si>
  <si>
    <t>quoted options expiring 31 March 2010 exercisable at $0.25 issued at $0.01 pursuant to the company's 1 for 2 non-renounceable issue.</t>
  </si>
  <si>
    <t>AOM</t>
  </si>
  <si>
    <t>ordinary shares issued at $0.008 per share fully paid pursuant to the company's 2 for 1 renounceable issue.</t>
  </si>
  <si>
    <t>quoted options expiring 18 October 2010 exercisable at $0.20 issued at $0.01 pursuant to the company's 1 for 3 non-renounceable issue.</t>
  </si>
  <si>
    <t>CER</t>
  </si>
  <si>
    <t>stapled securities issued fully paid pursuant to the scheme of arrangement between Centro Shopping America Trust and its holders.</t>
  </si>
  <si>
    <t>SFP</t>
  </si>
  <si>
    <t>ordinary shares issued at $0.28 per share fully paid pursuant to the company's 1 for 10 non-renounceable issue.</t>
  </si>
  <si>
    <t>SFPOA</t>
  </si>
  <si>
    <t>quoted options expiring 31 December 2010 exercisable at $1.00 issued pursuant to the company's 1 for 10 non-renounceable issue.</t>
  </si>
  <si>
    <t>ALT</t>
  </si>
  <si>
    <t>ordinary shares issued at $0.015 per share fully paid pursuant to the company's 3 for 4 non-renounceable issue.</t>
  </si>
  <si>
    <t>NAL</t>
  </si>
  <si>
    <t>ordinary shares issued at $0.03 per share fully paid pursuant to the company's 1 for 2 renounceable issue.</t>
  </si>
  <si>
    <t>FRM</t>
  </si>
  <si>
    <t>ordinary shares issued at $0.45 per share fully paid pursuant to the company's 3 for 8 non-renounceable issue.</t>
  </si>
  <si>
    <t>China Yunnan Copper Australia Limited</t>
  </si>
  <si>
    <t>CYU</t>
  </si>
  <si>
    <t>Midwinter Resources NL</t>
  </si>
  <si>
    <t>MWN</t>
  </si>
  <si>
    <t>Apollo Minerals Limited</t>
  </si>
  <si>
    <t>AON</t>
  </si>
  <si>
    <t>Atticus Resources Limited</t>
  </si>
  <si>
    <t>ACZ</t>
  </si>
  <si>
    <t>Martin Place Securities Pty Ltd</t>
  </si>
  <si>
    <t xml:space="preserve">ordinary shares issued at $18.22 per share fully paid pursuant to the exercise of unquoted options. </t>
  </si>
  <si>
    <t xml:space="preserve">ordinary shares issued at $18.03 per share fully paid pursuant to the exercise of unquoted options. </t>
  </si>
  <si>
    <t xml:space="preserve">ordinary shares issued at $17.60 per share fully paid pursuant to the exercise of unquoted options. </t>
  </si>
  <si>
    <t xml:space="preserve">ordinary shares issued at $17.55 per share fully paid pursuant to the exercise of unquoted options. </t>
  </si>
  <si>
    <t xml:space="preserve">ordinary shares issued at $17.34 per share fully paid pursuant to the exercise of unquoted options. </t>
  </si>
  <si>
    <t xml:space="preserve">ordinary shares issued at $16.33 per share fully paid pursuant to the exercise of unquoted options. </t>
  </si>
  <si>
    <t xml:space="preserve">ordinary shares issued at $14.20 per share fully paid pursuant to the exercise of unquoted options. </t>
  </si>
  <si>
    <t xml:space="preserve">ordinary shares issued at $13.91 per share fully paid pursuant to the exercise of unquoted options. </t>
  </si>
  <si>
    <t xml:space="preserve">ordinary shares issued at $12.98 per share fully paid pursuant to the exercise of unquoted options. </t>
  </si>
  <si>
    <t xml:space="preserve">ordinary shares issued at $0.60 per share fully paid pursuant to the exercise of unquoted options expiring 6 October 2008. </t>
  </si>
  <si>
    <t xml:space="preserve">ordinary shares issued at $0.95 per share fully paid pursuant to the exercise of unquoted options expiring 28 June 2010. </t>
  </si>
  <si>
    <t xml:space="preserve">ordinary shares issued at $0.85 per share fully paid pursuant to the exercise of unquoted options expiring 28 June 2010. </t>
  </si>
  <si>
    <t xml:space="preserve">ordinary shares issued at $0.75 per share fully paid pursuant to the exercise of unquoted options expiring 28 June 2010. </t>
  </si>
  <si>
    <t>AQE</t>
  </si>
  <si>
    <t xml:space="preserve">ordinary shares issued at $0.21 per share fully paid pursuant to the exercise of unquoted options. </t>
  </si>
  <si>
    <t xml:space="preserve">ordinary shares issued at $0.25 per share fully paid pursuant to the exercise of unquoted options. </t>
  </si>
  <si>
    <t xml:space="preserve">ordinary shares issued at $0.35 per share fully paid pursuant to the exercise of unquoted options. </t>
  </si>
  <si>
    <t>ARG</t>
  </si>
  <si>
    <t xml:space="preserve">ordinary shares issued at $7.62 per share fully paid pursuant to the company's Share Purchase Plan. </t>
  </si>
  <si>
    <t>ARQ</t>
  </si>
  <si>
    <t xml:space="preserve">ordinary shares issued at $1.34 per share fully paid pursuant to the exercise of unquoted options expiring 23 November 2007. </t>
  </si>
  <si>
    <t xml:space="preserve">ordinary shares issued at $1.46 per share fully paid pursuant to the company's Non-Executive Director Share Purchase Plan. </t>
  </si>
  <si>
    <t xml:space="preserve">ordinary shares issued at $0.7118 per share fully paid pursuant to the exercise of unquoted options. </t>
  </si>
  <si>
    <t>AUZ</t>
  </si>
  <si>
    <t xml:space="preserve">ordinary shares issued at $0.02 per share fully paid pursuant to the exercise of unquoted options expiring 2 November 2009. </t>
  </si>
  <si>
    <t>AVA</t>
  </si>
  <si>
    <t xml:space="preserve">ordinary shares issued at $0.50 per share fully paid pursuant to the exercise of unquoted options expiring 31 December 2007. </t>
  </si>
  <si>
    <t>AVO</t>
  </si>
  <si>
    <t xml:space="preserve">ordinary shares issued at $0.90 per share fully paid pursuant to the exercise of unquoted options expiring 30 June 2011. </t>
  </si>
  <si>
    <t xml:space="preserve">ordinary shares issued at $0.45 per share fully paid pursuant to the exercise of unquoted options expiring 31 July 2010. </t>
  </si>
  <si>
    <t>AVX</t>
  </si>
  <si>
    <t xml:space="preserve">ordinary shares issued at $0.1762 per share fully paid pursuant to the exercise of unquoted options. </t>
  </si>
  <si>
    <t>AWE</t>
  </si>
  <si>
    <t xml:space="preserve">ordinary shares issued at $1.85 per share fully paid pursuant to the exercise of unquoted options expiring 21 December 2009. </t>
  </si>
  <si>
    <t>AXO</t>
  </si>
  <si>
    <t xml:space="preserve">ordinary shares issued at $0.75 per share fully paid pursuant to the exercise of unquoted options expiring 1 December 2011. </t>
  </si>
  <si>
    <t xml:space="preserve">ordinary shares issued at $0.30 per share fully paid pursuant to the exercise of unquoted options. </t>
  </si>
  <si>
    <t xml:space="preserve">ordinary shares issued at $0.27 per share fully paid pursuant to the exercise of unquoted options expiring 20 October 2007. </t>
  </si>
  <si>
    <t>AZC</t>
  </si>
  <si>
    <t xml:space="preserve">ordinary shares issued at $0.20 per share fully paid pursuant to the exercise of unquoted options expiring 2 October 2007. </t>
  </si>
  <si>
    <t xml:space="preserve">ordinary shares issued at $0.15 per share fully paid pursuant to the exercise of unquoted options expiring 30 November 2007. </t>
  </si>
  <si>
    <t>BDL</t>
  </si>
  <si>
    <t xml:space="preserve">ordinary shares issued at $0.15 per share fully paid pursuant to the exercise of unquoted options expiring 31 December 2010. </t>
  </si>
  <si>
    <t xml:space="preserve">ordinary shares issued at $13.54 fully paid pursuant to the conversion of unquoted employee shares. </t>
  </si>
  <si>
    <t xml:space="preserve">ordinary shares issued at $8.94 fully paid pursuant to the conversion of unquoted employee shares. </t>
  </si>
  <si>
    <t xml:space="preserve">ordinary shares issued at $4.68 fully paid pursuant to the conversion of unquoted employee shares. </t>
  </si>
  <si>
    <t xml:space="preserve">ordinary shares issued at $7.08 fully paid pursuant to the conversion of unquoted employee shares. </t>
  </si>
  <si>
    <t xml:space="preserve">ordinary shares issued at $5.61 fully paid pursuant to the conversion of unquoted employee shares. </t>
  </si>
  <si>
    <t xml:space="preserve">ordinary shares issued at $4.60 fully paid pursuant to the conversion of unquoted employee shares. </t>
  </si>
  <si>
    <t xml:space="preserve">ordinary shares issued at $3.30 fully paid pursuant to the conversion of unquoted employee shares. </t>
  </si>
  <si>
    <t>BKY</t>
  </si>
  <si>
    <t xml:space="preserve">ordinary shares issued at $0.25 per share fully paid pursuant to the exercise of unquoted options that expired 30 September 2007. </t>
  </si>
  <si>
    <t xml:space="preserve">ordinary shares issued at $0.20 per share fully paid pursuant to the exercise of unquoted options that expired 30 September 2007. </t>
  </si>
  <si>
    <t xml:space="preserve">ordinary shares issued fully paid to employees pursuant to the company's Share Purchase Arrangements. </t>
  </si>
  <si>
    <t>BMX</t>
  </si>
  <si>
    <t xml:space="preserve">ordinary shares issued at $0.2394 per share fully paid pursuant to the company's Employee Share Ownership Plan. </t>
  </si>
  <si>
    <t>BOL</t>
  </si>
  <si>
    <t xml:space="preserve">ordinary shares issued fully paid pursuant to the company's Executive Long Term Incentive Plan. </t>
  </si>
  <si>
    <t>BOQ</t>
  </si>
  <si>
    <t xml:space="preserve">ordinary shares issued at $13.37 per share fully paid pursuant to the exercise of unquoted options expiring 17 October 2010. </t>
  </si>
  <si>
    <t xml:space="preserve">ordinary shares issued at $10.71 per share fully paid pursuant to the exercise of unquoted options expiring 20 December 2009. </t>
  </si>
  <si>
    <t xml:space="preserve">ordinary shares issued at $16.40 per share fully paid pursuant to the exercise of unquoted options expiring 1 November 2011. </t>
  </si>
  <si>
    <t xml:space="preserve">ordinary shares issued at $6.99 per share fully paid pursuant to the exercise of unquoted options expiring 4 November 2007. </t>
  </si>
  <si>
    <t>BPT</t>
  </si>
  <si>
    <t xml:space="preserve">ordinary shares issued at $1.36 per share fully paid pursuant to the company's Employee Incentive Plan. </t>
  </si>
  <si>
    <t xml:space="preserve">ordinary shares issued at $0.40 per share fully paid pursuant to the exercise of unquoted options expiring 31 January 2009. </t>
  </si>
  <si>
    <t xml:space="preserve">ordinary shares issued at $0.375 per share fully paid pursuant to the exercise of unquoted options expiring 31 January 2009. </t>
  </si>
  <si>
    <t xml:space="preserve">ordinary shares issued at $0.72 per share fully paid pursuant to the exercise of unquoted options expiring 31 July 2009. </t>
  </si>
  <si>
    <t xml:space="preserve">ordinary shares issued fully paid pursuant to the company's Long Term Incentive Plan 2003 and 2004 Awards. </t>
  </si>
  <si>
    <t xml:space="preserve">ordinary shares issued fully paid pursuant to the company's Long Term Incentive Plan. </t>
  </si>
  <si>
    <t>BXB</t>
  </si>
  <si>
    <t xml:space="preserve">ordinary shares issued at $0.00 per share fully paid pursuant to the exercise of unquoted options. </t>
  </si>
  <si>
    <t xml:space="preserve">ordinary shares issued at $7.08 per share fully paid pursuant to the company's Employee Option plan. </t>
  </si>
  <si>
    <t xml:space="preserve">ordinary shares issued at $5.44 per share fully paid pursuant to the company's Employee Option plan. </t>
  </si>
  <si>
    <t xml:space="preserve">ordinary shares issued fully paid pursuant to the exercise of unquoted options. </t>
  </si>
  <si>
    <t xml:space="preserve">ordinary shares issued fully paid pursuant to the exercise of unquoted employee options. </t>
  </si>
  <si>
    <t xml:space="preserve">ordinary issued at $8.20 per share fully paid pursuant to the exercise of unquoted employee options. </t>
  </si>
  <si>
    <t xml:space="preserve">ordinary issued at $5.63 per share fully paid pursuant to the exercise of unquoted employee options. </t>
  </si>
  <si>
    <t xml:space="preserve">ordinary issued at $4.74 per share fully paid pursuant to the exercise of unquoted employee options. </t>
  </si>
  <si>
    <t xml:space="preserve">ordinary shares issued at $8.20 per share fully paid pursuant to the exercise of unquoted options. </t>
  </si>
  <si>
    <t xml:space="preserve">ordinary shares issued at $6.09 per share fully paid pursuant to the exercise of unquoted options. </t>
  </si>
  <si>
    <t xml:space="preserve">ordinary shares issued at $4.74 per share fully paid pursuant to the exercise of unquoted options. </t>
  </si>
  <si>
    <t xml:space="preserve">ordinary shares issued at $5.63 per share fully paid pursuant to the exercise of unquoted options. </t>
  </si>
  <si>
    <t>CAZ</t>
  </si>
  <si>
    <t xml:space="preserve">ordinary shares issued at $0.2938 per share fully paid pursuant to the exercise of unquoted options expiring 31 August 2008. </t>
  </si>
  <si>
    <t xml:space="preserve">ordinary shares issued at $30.21 per share fully paid pursuant to the exercise of unquoted options. </t>
  </si>
  <si>
    <t>CBB</t>
  </si>
  <si>
    <t>CBH</t>
  </si>
  <si>
    <t xml:space="preserve">ordinary shares issued at $0.22 per share fully paid pursuant to the exercise of unquoted options expiring 23 December 2010. </t>
  </si>
  <si>
    <t xml:space="preserve">ordinary shares issued at $0.33 per share fully paid pursuant to the exercise of unquoted options expiring 1 May 2011. </t>
  </si>
  <si>
    <t xml:space="preserve">ordinary shares issued at $2.97 per share fully paid pursuant to the exercise of unquoted options. </t>
  </si>
  <si>
    <t xml:space="preserve">ordinary shares issued at $5.44 per share fully paid pursuant to the exercise of unquoted options. </t>
  </si>
  <si>
    <t xml:space="preserve">ordinary shares issued at $6.49 per share fully paid pursuant to the exercise of unquoted options. </t>
  </si>
  <si>
    <t xml:space="preserve">ordinary issued at $6.49 per share fully paid pursuant to the exercise of unquoted options. </t>
  </si>
  <si>
    <t>CCP</t>
  </si>
  <si>
    <t xml:space="preserve">ordinary shares issued at $2.32 per share fully paid pursuant to the exercise of unquoted options expiring 23 September 2009. </t>
  </si>
  <si>
    <t xml:space="preserve">ordinary shares issued at $0.20 per share fully paid pursuant to the exercise of unquoted options expiring 31 October 2007. </t>
  </si>
  <si>
    <t>CDS</t>
  </si>
  <si>
    <t xml:space="preserve">ordinary shares issued at $0.01 per share fully paid pursuant to the exercise of unquoted options expiring 31 December 2009. </t>
  </si>
  <si>
    <t>CFU</t>
  </si>
  <si>
    <t xml:space="preserve">ordinary shares issued at $0.59 per share fully paid pursuant to the exercise of unquoted options. </t>
  </si>
  <si>
    <t>CGJ</t>
  </si>
  <si>
    <t>CHM</t>
  </si>
  <si>
    <t xml:space="preserve">ordinary shares issued at $0.004 per share fully paid pursuant to the exercise of unquoted options expiring 31 December 2010. </t>
  </si>
  <si>
    <t>CIG</t>
  </si>
  <si>
    <t xml:space="preserve">ordinary shares issued at $0.10 per share fully paid pursuant to the exercise of unquoted options. </t>
  </si>
  <si>
    <t xml:space="preserve">ordinary shares issued at $0.05 per share fully paid pursuant to the exercise of unquoted options. </t>
  </si>
  <si>
    <t>CIW</t>
  </si>
  <si>
    <t xml:space="preserve">ordinary shares issued at $1.13 per share fully paid pursuant to the company's Employee Incentive Scheme. </t>
  </si>
  <si>
    <t>CND</t>
  </si>
  <si>
    <t xml:space="preserve">ordinary shares issued at $2.08 per share fully paid pursuant to the exercise of unquoted options. </t>
  </si>
  <si>
    <t xml:space="preserve">ordinary shares issued at $1.61 per share fully paid pursuant to the exercise of unquoted options. </t>
  </si>
  <si>
    <t>CNF</t>
  </si>
  <si>
    <t xml:space="preserve">ordinary shares issued at $0.20 per share fully paid pursuant to the exercise of unquoted options expiring 30 June 2010. </t>
  </si>
  <si>
    <t>CNT</t>
  </si>
  <si>
    <t xml:space="preserve">ordinary shares issued at $0.7106 per share fully paid pursuant to the exercise of unquoted options expiring 31 January 2010. </t>
  </si>
  <si>
    <t xml:space="preserve">ordinary shares issued at $0.80 per share fully paid pursuant to the exercise of unquoted options expiring 9 January 2009. </t>
  </si>
  <si>
    <t xml:space="preserve">ordinary shares issued at $0.35 per share fully paid pursuant to the exercise of unquoted options expiring 31 October 2010. </t>
  </si>
  <si>
    <t xml:space="preserve">ordinary shares issued at $0.2804 per share fully paid pursuant to the exercise of unquoted options expiring 4 February 2008. </t>
  </si>
  <si>
    <t>COE</t>
  </si>
  <si>
    <t xml:space="preserve">ordinary shares issued at $0.25 per share fully paid pursuant to the exercise of unquoted options expiring 31 December 2007. </t>
  </si>
  <si>
    <t>COH</t>
  </si>
  <si>
    <t xml:space="preserve">ordinary shares issued fully paid pursuant to the company's Employee Share Plan. </t>
  </si>
  <si>
    <t xml:space="preserve">ordinary shares issued at $18.97 per share fully paid pursuant to the exercise of unquoted options. </t>
  </si>
  <si>
    <t>CSL</t>
  </si>
  <si>
    <t xml:space="preserve">ordinary shares issued at $27.97 per share fully paid pursuant to the exercise of unquoted options. </t>
  </si>
  <si>
    <t>CSM</t>
  </si>
  <si>
    <t xml:space="preserve">ordinary shares issued at $3.19 per share fully paid pursuant to the exercise of unquoted options expiring 16 November 2008. </t>
  </si>
  <si>
    <t xml:space="preserve">ordinary shares issued at $2.22 per share fully paid pursuant to the exercise of unquoted options expiring 14 December 2009. </t>
  </si>
  <si>
    <t xml:space="preserve">ordinary shares issued at $2.22 per share fully paid pursuant to the exercise of unquoted options. </t>
  </si>
  <si>
    <t xml:space="preserve">ordinary shares issued at $3.21 per share fully paid pursuant to the exercise of unquoted options expiring 18 May 2010. </t>
  </si>
  <si>
    <t>CSR</t>
  </si>
  <si>
    <t xml:space="preserve">ordinary shares issued fully paid pursuant to the company's Share/Option Plan. </t>
  </si>
  <si>
    <t xml:space="preserve">ordinary shares issued at $3.35 per share fully paid pursuant to the company's Share/Option Plan. </t>
  </si>
  <si>
    <t>CUS</t>
  </si>
  <si>
    <t xml:space="preserve">ordinary shares issued fully paid pursuant to the company's Employee Incentive Plan. </t>
  </si>
  <si>
    <t xml:space="preserve">ordinary shares issued fully paid issues as sales incentive bonus to company's employees. </t>
  </si>
  <si>
    <t>CVN</t>
  </si>
  <si>
    <t xml:space="preserve">ordinary shares issued at $0.10 per share fully paid pursuant to the exercise of unquoted options expiring 31 March 2009. </t>
  </si>
  <si>
    <t>CXP</t>
  </si>
  <si>
    <t xml:space="preserve">ordinary shares issued at $4.28 per share fully paid pursuant to the exercise of unquoted options. </t>
  </si>
  <si>
    <t>DJS</t>
  </si>
  <si>
    <t xml:space="preserve">ordinary shares issued at $5.01 per share fully paid pursuant to the company's Long Term Incentive Plan. </t>
  </si>
  <si>
    <t>DKN</t>
  </si>
  <si>
    <t xml:space="preserve">ordinary shares issued at $0.71 per share fully paid pursuant to the exercise of unquoted options expiring 30 April 2008. </t>
  </si>
  <si>
    <t>DML</t>
  </si>
  <si>
    <t xml:space="preserve">ordinary shares issued at $0.30 per share fully paid pursuant to the exercise of unquoted options expiring 1 February 2009. </t>
  </si>
  <si>
    <t>DOM</t>
  </si>
  <si>
    <t xml:space="preserve">ordinary shares issued at $1.61 per share fully paid pursuant to the exercise of unquoted options expiring 30 November 2008. </t>
  </si>
  <si>
    <t>DRX</t>
  </si>
  <si>
    <t xml:space="preserve">ordinary shares issued at $0.30 per share fully paid pursuant to the exercise of unquoted options expiring 30 September 2008. </t>
  </si>
  <si>
    <t>DWS</t>
  </si>
  <si>
    <t xml:space="preserve">ordinary shares issued at $1.50 per share fully paid pursuant to the exercise of unquoted options. </t>
  </si>
  <si>
    <t xml:space="preserve">ordinary shares issued at $2.5357 per share fully paid pursuant to the company's Employee Share Plan. </t>
  </si>
  <si>
    <t>EOL</t>
  </si>
  <si>
    <t xml:space="preserve">ordinary shares issued at $0.166 per share fully paid pursuant to the company's Employee Share Plan. </t>
  </si>
  <si>
    <t>ESI</t>
  </si>
  <si>
    <t xml:space="preserve">ordinary shares issued at $0.01 per share fully paid pursuant to the exercise of unquoted options expiring 1 November 2008. </t>
  </si>
  <si>
    <t>ESS</t>
  </si>
  <si>
    <t xml:space="preserve">ordinary shares issued at $0.50 per share fully paid pursuant to the exercise of unquoted options expiring 28 November 2010. </t>
  </si>
  <si>
    <t xml:space="preserve">ordinary shares issued at $0.45 per share fully paid pursuant to the exercise of unquoted options expiring 28 November 2010. </t>
  </si>
  <si>
    <t xml:space="preserve">ordinary shares issued at $0.40 per share fully paid pursuant to the exercise of unquoted options expiring 28 November 2010. </t>
  </si>
  <si>
    <t>ESV</t>
  </si>
  <si>
    <t xml:space="preserve">ordinary shares issued at $0.23 per share fully paid pursuant to the exercise of unquoted options. </t>
  </si>
  <si>
    <t>ETE</t>
  </si>
  <si>
    <t xml:space="preserve">ordinary shares issued at $4.60 per share fully paid being consideration for the acquisition of shares in Remuneration Services (Qld) Pty Limited. </t>
  </si>
  <si>
    <t xml:space="preserve">ordinary shares issued fully paid being consideration for the acquisition of ELA 2007/00022. </t>
  </si>
  <si>
    <t>NEU</t>
  </si>
  <si>
    <t xml:space="preserve">ordinary shares issued at $0.354 per share fully paid being consideration for the acquisition of Hamilton Pharmaceuticals Inc. </t>
  </si>
  <si>
    <t>NGF</t>
  </si>
  <si>
    <t xml:space="preserve">ordinary shares issued fully paid being consideration for the acquisition of Paddington Gold Mine, as approved by shareholders at the company's Extraordinary General Meeting held on 23 August 2007. </t>
  </si>
  <si>
    <t>NMS</t>
  </si>
  <si>
    <t xml:space="preserve">ordinary shares issued at $0.82 per share fully paid being part payment of deferred consideration for the acquisition of Link Weld Engineering. </t>
  </si>
  <si>
    <t>NSX</t>
  </si>
  <si>
    <t xml:space="preserve">ordinary shares issued at $0.43 per share fully paid being consideration for the acquisition of Waterexchange Pty Ltd. </t>
  </si>
  <si>
    <t>NXS</t>
  </si>
  <si>
    <t xml:space="preserve">ordinary shares issued fully paid being an off-market acquisition of 10,909,091 Anzon Australia Limited ordinary shares. </t>
  </si>
  <si>
    <t>OKN</t>
  </si>
  <si>
    <t xml:space="preserve">ordinary shares issued at $4.45 per share fully paid being consideration for the acquisition of Acumen Alliance. </t>
  </si>
  <si>
    <t>POS</t>
  </si>
  <si>
    <t xml:space="preserve">ordinary shares issued at approximately $1.7545 per share fully paid being consideration for the acquisition of Laverton Nickel project tenements from Dynasty Metals Australia Ltd. </t>
  </si>
  <si>
    <t>QXQ</t>
  </si>
  <si>
    <t xml:space="preserve">ordinary shares issued at $0.0731 per share fully paid being part consideration for the acquisition of Great Australian Survey Pty Ltd. </t>
  </si>
  <si>
    <t>RCI</t>
  </si>
  <si>
    <t xml:space="preserve">ordinary shares issued fully paid being part consideration for the acquisition of all the shares in the capital of China Coke &amp; Chemicals Company Ltd. </t>
  </si>
  <si>
    <t>RCR</t>
  </si>
  <si>
    <t xml:space="preserve">ordinary shares issued at $2.20 per share fully paid being part consideration for the acquisition of Positron Group Of Companies. </t>
  </si>
  <si>
    <t>RHD</t>
  </si>
  <si>
    <t xml:space="preserve">ordinary shares issued at $0.60 per share fully paid being part consideration for the acquisition of shares in Aurion Corporation Pty Ltd. </t>
  </si>
  <si>
    <t>RMG</t>
  </si>
  <si>
    <t xml:space="preserve">Class A Non-Voting CDIs issued at $12.18 per security fully paid pursuant to the company's Executive Share Option Plan. </t>
  </si>
  <si>
    <t xml:space="preserve">ordinary shares issued at $0.87 per share fully paid pursuant to the exercise of unquoted options expiring 31 October 2007. </t>
  </si>
  <si>
    <t>OEC</t>
  </si>
  <si>
    <t>OEX</t>
  </si>
  <si>
    <t xml:space="preserve">ordinary shares issued at $0.50 per share fully paid pursuant to the exercise of unquoted options expiring 14 December 2008. </t>
  </si>
  <si>
    <t xml:space="preserve">ordinary shares issued at $0.20 per share fully paid pursuant to the exercise of unquoted options expiring 28 February 2008. </t>
  </si>
  <si>
    <t xml:space="preserve">ordinary shares issued at $3.23 per share fully paid pursuant to the exercise of unquoted options. </t>
  </si>
  <si>
    <t xml:space="preserve">ordinary shares issued at $3.17 per share fully paid pursuant to the exercise of unquoted options. </t>
  </si>
  <si>
    <t xml:space="preserve">ordinary shares issued at $3.29 per share fully paid pursuant to the exercise of unquoted options. </t>
  </si>
  <si>
    <t xml:space="preserve">ordinary shares issued at $2.09 per share fully paid pursuant to the exercise of unquoted options. </t>
  </si>
  <si>
    <t xml:space="preserve">ordinary shares issued at $1.17 per share fully paid pursuant to the exercise of unquoted options. </t>
  </si>
  <si>
    <t xml:space="preserve">ordinary shares issued at $0.019 per share fully paid being a placement to sophisticated investors to raise additional working capital. </t>
  </si>
  <si>
    <t xml:space="preserve">ordinary shares issued at $0.23 per share fully paid being second tranche of placement to Institutional and Sophisticated investors to fund acquisition opportunities. </t>
  </si>
  <si>
    <t xml:space="preserve">ordinary shares issued at $1.85 per share fully paid being a placement to fund the retirement of debt and being consideration to fund the acquisition of The Michel's Group Australia Pty Ltd. </t>
  </si>
  <si>
    <t>RIA</t>
  </si>
  <si>
    <t xml:space="preserve">ordinary shares issued at $0.40 per share fully paid being a placement to fund an increase company's interest in International Joint Venture Program with Challenger Minerals Inc from 10% to 25% and to raise additional working capital. </t>
  </si>
  <si>
    <t xml:space="preserve">ordinary shares issued at $0.053 per share fully paid being a placement to Sony Pictures Television Pty Ltd, as approved by shareholders at the company's Extraordinary General Meeting held on 17 September 2007. </t>
  </si>
  <si>
    <t xml:space="preserve">ordinary shares issued at $0.025 per share fully paid being a placement to raise additional working capital. </t>
  </si>
  <si>
    <t xml:space="preserve">ordinary shares issued at $0.0175 per share fully paid being a placement to raise additional working capital. </t>
  </si>
  <si>
    <t>RRL</t>
  </si>
  <si>
    <t xml:space="preserve">ordinary shares issued at $0.09 per share fully paid being a placement to fund exploration and development and for working capital. </t>
  </si>
  <si>
    <t xml:space="preserve">ordinary shares issued at $0.45 per share fully paid being a placement to raise additional working capital. </t>
  </si>
  <si>
    <t xml:space="preserve">ordinary shares issued at $0.30 per share fully paid being a placement for exploration of the company's project portfolio. </t>
  </si>
  <si>
    <t>SBR</t>
  </si>
  <si>
    <t xml:space="preserve">ordinary shares issued fully paid to vendors pursuant to the abovmentioned placement. </t>
  </si>
  <si>
    <t xml:space="preserve">ordinary shares issued at $0.25 per share fully paid being a placement to fund the development Ongava Base Metals Project and associate costs, and to raise additional working. </t>
  </si>
  <si>
    <t>SBRO</t>
  </si>
  <si>
    <t xml:space="preserve">quoted options expiring 27 January 2010 exercisable $0.35 being a placement to raise additional working capital under the prospectus dated 10 Sptember 2007. </t>
  </si>
  <si>
    <t>SDG</t>
  </si>
  <si>
    <t xml:space="preserve">ordinary shares issued at $1.55 per share fully paid being a placement to raise additional working capital. </t>
  </si>
  <si>
    <t xml:space="preserve">ordinary shares issued at $1.20 per share fully paid being a placement to raise additional working capital. </t>
  </si>
  <si>
    <t>SHC</t>
  </si>
  <si>
    <t xml:space="preserve">CDI's issued at $0.15 per security fully paid being a placement to raise additional working capital. </t>
  </si>
  <si>
    <t>SPH</t>
  </si>
  <si>
    <t xml:space="preserve">ordinary shares issued at $3.20 per share fully paid being a placement to raise additional working capital. </t>
  </si>
  <si>
    <t xml:space="preserve">ordinary shares issued at $4.70 per share fully paid being a placement to raise additional working capital. </t>
  </si>
  <si>
    <t>SSN</t>
  </si>
  <si>
    <t xml:space="preserve">ordinary shares issued at $0.20 per share fully paid being a placement to provide funds for ongoing exploration and development programmes. </t>
  </si>
  <si>
    <t xml:space="preserve">ordinary shares issued at $0.50 per share fully paid being a placement to raise additional working capital. </t>
  </si>
  <si>
    <t xml:space="preserve">ordinary shares issued at $1.42 per share fully paid being a placement to raise additional working capital. </t>
  </si>
  <si>
    <t xml:space="preserve">ordinary shares issued at $0.02 per share fully paid being a placement to raise additional working capital. </t>
  </si>
  <si>
    <t>TLMO</t>
  </si>
  <si>
    <t xml:space="preserve">quoted options expiring 31 December 2010 exercisable at $0.20 per option being a placement to raise additional working capital, as approved by shareholders at the company's General Meeting held on 11 July 2007. </t>
  </si>
  <si>
    <t xml:space="preserve">ordinary shares issued at $4.50 per share fully paid being a placement to raise additional working capital. </t>
  </si>
  <si>
    <t>TZN</t>
  </si>
  <si>
    <t xml:space="preserve">ordinary shares issued at $0.60 per share fully paid being a placement to raise additional working capital. </t>
  </si>
  <si>
    <t>VBP</t>
  </si>
  <si>
    <t xml:space="preserve">ordinary units issued at approximately $8.9171 per unit fully paid being a placement to raise funds for investment. </t>
  </si>
  <si>
    <t>WGP</t>
  </si>
  <si>
    <t xml:space="preserve">ordinary shares issued at $0.115 per share fully paid being a placement to raise additional working capital and continue exploration and development of its petroleum interests particularly in Kentucky in the United States. </t>
  </si>
  <si>
    <t>WKR</t>
  </si>
  <si>
    <t>WSS</t>
  </si>
  <si>
    <t>GOLD</t>
  </si>
  <si>
    <t xml:space="preserve">redeemable preference shares issued fully paid following the receipt of gold into the account of the Trustee at the Custodian Bank. </t>
  </si>
  <si>
    <t>CESO</t>
  </si>
  <si>
    <t xml:space="preserve">quoted options expiring 31 December 2009 exercisable at $0.20 issued at $0.01 being shortfall pursuant to the company's recent non-renounceable issue. </t>
  </si>
  <si>
    <t>CTF</t>
  </si>
  <si>
    <t xml:space="preserve">ordinary shares issued at $0.02 per share fully paid being shortfall pursuant to the company's recent non-renounceable issue. </t>
  </si>
  <si>
    <t>CTFOA</t>
  </si>
  <si>
    <t xml:space="preserve">quoted options expiring 31 May 2012 exercisable at $0.02 per option being shortfall pursuant to the company's recent non-renounceable issue. </t>
  </si>
  <si>
    <t xml:space="preserve">ordinary shares issued at $4.6623 per share fully paid pursuant to the exercise of unquoted perfomance rights. </t>
  </si>
  <si>
    <t>KMLO</t>
  </si>
  <si>
    <t xml:space="preserve">quoted options expiring 19 August 2009 exercisable at $0.20 issued at $0.01 being shortfall pursuant to the company's recent non-renounceable issue. </t>
  </si>
  <si>
    <t xml:space="preserve">ordinary shares issued at $1.00 per share fully paid pursuant to the exercise of unquoted performance rights. </t>
  </si>
  <si>
    <t>QRS</t>
  </si>
  <si>
    <t xml:space="preserve">ordinary shares issued at $0.30 per share fully paid being shortfall pursuant to the company's recent non-renounceable issue. </t>
  </si>
  <si>
    <t>QRSOA</t>
  </si>
  <si>
    <t xml:space="preserve">quoted options expiring 30 June 2012 exercisable at $0.45 being shortfall pursuant to the company's recent non-renounceable issue. </t>
  </si>
  <si>
    <t xml:space="preserve">ordinary shares issued at $0.20 per share fully paid being shortfall pursuant to the company's recent non-renounceable issue. </t>
  </si>
  <si>
    <t xml:space="preserve">ordinary shares issued fully paid pursuant to the exercise of unquoted Performance Rights. </t>
  </si>
  <si>
    <t>ANU</t>
  </si>
  <si>
    <t>Vendor</t>
  </si>
  <si>
    <t xml:space="preserve">ordinary shares issued fully paid being shares upon which restrictions as to quotation have now expired. </t>
  </si>
  <si>
    <t>AOC</t>
  </si>
  <si>
    <t>AOCO</t>
  </si>
  <si>
    <t xml:space="preserve">unquoted options issued fully paid being options upon which restrictions as to quotation have now expired. </t>
  </si>
  <si>
    <t>APK</t>
  </si>
  <si>
    <t>AZX</t>
  </si>
  <si>
    <t>BCI</t>
  </si>
  <si>
    <t>BCN</t>
  </si>
  <si>
    <t>BMY</t>
  </si>
  <si>
    <t>BSM</t>
  </si>
  <si>
    <t>CCV</t>
  </si>
  <si>
    <t xml:space="preserve">ordinary securities issued fully paid pursuant to the vendors of the Safrock Group for achieving the first EBIT hurdle to June 2007. </t>
  </si>
  <si>
    <t>CGO</t>
  </si>
  <si>
    <t xml:space="preserve">ordinary shares issued fully paid to the vendors of Australian Commercial Wines Pty Ltd pursuant to shareholder approval at the company's General Meeting held 22 June 2007. </t>
  </si>
  <si>
    <t>CLD</t>
  </si>
  <si>
    <t>CXD</t>
  </si>
  <si>
    <t>DTM</t>
  </si>
  <si>
    <t>EDM</t>
  </si>
  <si>
    <t>ELM</t>
  </si>
  <si>
    <t>ENI</t>
  </si>
  <si>
    <t>ERL</t>
  </si>
  <si>
    <t>ERO</t>
  </si>
  <si>
    <t>ESG</t>
  </si>
  <si>
    <t>GBMO</t>
  </si>
  <si>
    <t xml:space="preserve">unquoted options expiring 31 December 2009 exercisable at $0.20 being options upon which restrictions as to quotation have now expired. </t>
  </si>
  <si>
    <t>GBX</t>
  </si>
  <si>
    <t xml:space="preserve">ordinary shares issued at $0.20 per share fully paid being consideration to the vendors of ENV Australia Pty Ltd. </t>
  </si>
  <si>
    <t xml:space="preserve">ordinary shares issued at $0.20 fully paid being consideration to the vendors of Noel Arnold and Associates Pty Ltd. </t>
  </si>
  <si>
    <t>GXY</t>
  </si>
  <si>
    <t>HEA</t>
  </si>
  <si>
    <t>HEAO</t>
  </si>
  <si>
    <t xml:space="preserve">unquoted options expiring 1 December 2011 exercisable at $1.20 per share fully paid being options upon which restrictions as to quotation have now expired. </t>
  </si>
  <si>
    <t>IPM</t>
  </si>
  <si>
    <t>IPT</t>
  </si>
  <si>
    <t>JUT</t>
  </si>
  <si>
    <t xml:space="preserve">ordinary shares issued fully paid being options upon which restrictions as to quotation have now expired. </t>
  </si>
  <si>
    <t>KML</t>
  </si>
  <si>
    <t xml:space="preserve">ordinary shares issued at $0.10 per share fully paid being shares upon which restrictions as to quotation have now expired. </t>
  </si>
  <si>
    <t>MNW</t>
  </si>
  <si>
    <t>MRB</t>
  </si>
  <si>
    <t>MSN</t>
  </si>
  <si>
    <t xml:space="preserve">unquoted options expiring 30 June 2008 exercisable at $0.20 issued fully paid being options upon which restrictions as to quotation have now expired. </t>
  </si>
  <si>
    <t>MYGO</t>
  </si>
  <si>
    <t xml:space="preserve">quoted options expiring 30 September 2008 exercisable at $0.20 being options upon which restrictions as to quotation have now expired. </t>
  </si>
  <si>
    <t>NQM</t>
  </si>
  <si>
    <t>OZB</t>
  </si>
  <si>
    <t>OZBO</t>
  </si>
  <si>
    <t xml:space="preserve">quoted options expiring 31 December 2012 exercisable at $0.20 being options upon which restrictions as to quotation have now expired. </t>
  </si>
  <si>
    <t>SHE</t>
  </si>
  <si>
    <t xml:space="preserve">ordinary shares issued at $0.81 per share fully paid being further component of consideration to the vendors of the Dunhill Financial Services Business. </t>
  </si>
  <si>
    <t>SRM</t>
  </si>
  <si>
    <t>SRMO</t>
  </si>
  <si>
    <t xml:space="preserve">being options upon which restrictions as to quotation have now expired. </t>
  </si>
  <si>
    <t>TRH</t>
  </si>
  <si>
    <t>TRM</t>
  </si>
  <si>
    <t>UNX</t>
  </si>
  <si>
    <t>URM</t>
  </si>
  <si>
    <t xml:space="preserve">ordinary shares issued fully paid being shares upon which restrictions as to quotation have now expired following in-specie distribution by Elkedra Diamonds NL of holdings in the company. </t>
  </si>
  <si>
    <t>USA</t>
  </si>
  <si>
    <t>USAO</t>
  </si>
  <si>
    <t xml:space="preserve">unquoted options expiring 18 January 2010 exercisable at $0.25 per option fully paid being options upon which restrictions as to quotation have now expired. </t>
  </si>
  <si>
    <t>WRL</t>
  </si>
  <si>
    <t>YTC</t>
  </si>
  <si>
    <t>ZGM</t>
  </si>
  <si>
    <t xml:space="preserve">Following receipt of advice from the above mentioned company of the exercise of quoted convertible notes. </t>
  </si>
  <si>
    <t>ANM</t>
  </si>
  <si>
    <t xml:space="preserve">ordinary shares issued at $0.18 per share fully paid as compensation for directors remuneration as approved by shareholders at the company's Annual General Meeting held 28 September 2007. </t>
  </si>
  <si>
    <t xml:space="preserve">Following receipt of advice from the abovementioned company of a correction to the number of shares issued in error (refer to Daily Schedule dated 17 October 2007). </t>
  </si>
  <si>
    <t xml:space="preserve">Following receipt of advice from the abovementioned company of the exercise of quoted convertible notes. </t>
  </si>
  <si>
    <t>ARR</t>
  </si>
  <si>
    <t xml:space="preserve">ordinary shares issued at $1.968 per share fully paid in accordance with the Verrillon Share Agreement and approved by shareholders at the company's General Meeting held on 9 October 2007. </t>
  </si>
  <si>
    <t>BKM</t>
  </si>
  <si>
    <t xml:space="preserve">ordinary shares issued at $0.001 per share fully paid to raise additional working capital, as approved by shareholders at the company's General Meeting held on 26 October 2007. </t>
  </si>
  <si>
    <t>BRT</t>
  </si>
  <si>
    <t xml:space="preserve">ordinary shares issued at $0.11 per share fully paid to the company's Product Sales Manager. </t>
  </si>
  <si>
    <t xml:space="preserve">ordinary shares issued at $0.11 per share fully paid to RM Research Pty Ltd in relation to broker research report. </t>
  </si>
  <si>
    <t xml:space="preserve">Following receipt of advice from the abovementioned company of a correction to quoted ordinary shares where the issue of 36,543 shares was duplicated (refer Daily Schedule dated 4 September 2007). </t>
  </si>
  <si>
    <t>BUR</t>
  </si>
  <si>
    <t xml:space="preserve">Following receipt of advice from the abovementioned company of an adjustment to quoted ordinary shares being a corrrection where 238,095 ordinary shares were issued in error (refer Daily Schedule dated 13 September 2007). </t>
  </si>
  <si>
    <t xml:space="preserve">ordinary shares issued at $1.40 per share fully paid being payment for services provided to the company. </t>
  </si>
  <si>
    <t>CMV</t>
  </si>
  <si>
    <t xml:space="preserve">ordinary shares issued at $0.4675 per share fully paid pursuant to a sale of business deed. </t>
  </si>
  <si>
    <t xml:space="preserve">Following receipt of advice from the abovementioned company of the exercise of 163,000 quoted convertible notes </t>
  </si>
  <si>
    <t>DMM</t>
  </si>
  <si>
    <t xml:space="preserve">Following receipt of advice from the abovementioned company of an adjustment to quoted ordinary shares. </t>
  </si>
  <si>
    <t>EMS</t>
  </si>
  <si>
    <t xml:space="preserve">ordinary shares issued at $0.16 per share fully paid being settlement of services provided to the company. </t>
  </si>
  <si>
    <t>EQN</t>
  </si>
  <si>
    <t xml:space="preserve">CDIs issued at C$2.30 per share fully paid pursuant to the exercise of unquoted warrants expiring 6 May 2008. </t>
  </si>
  <si>
    <t>CA</t>
  </si>
  <si>
    <t xml:space="preserve">ordinary shares issued fully paid being part payment for services provided to the company. </t>
  </si>
  <si>
    <t xml:space="preserve">Following receipt of advice from the abovementioned company of an adjustment to ordinary shares pursuant to a registry reconciliation. </t>
  </si>
  <si>
    <t xml:space="preserve">ordinary shares issued at $4.3548 per share fully paid to Merrill Lynch (Australia) Nominees Pty Limited pursuant to underwriting of final dividend. </t>
  </si>
  <si>
    <t>GCX</t>
  </si>
  <si>
    <t xml:space="preserve">Following receipt of advice from the abovementioned company of net transfers of securities between CDIs and common shares listed on Toronto Stock Exchange. </t>
  </si>
  <si>
    <t>HGI</t>
  </si>
  <si>
    <t xml:space="preserve">Following receipt of advice from the abovementioned company of net transfers of securities between CDIs and ordinary shares quoted on London Stock Exchange. </t>
  </si>
  <si>
    <t>HLI</t>
  </si>
  <si>
    <t xml:space="preserve">ordinary shares issued at $0.0025 per share fully paid being payment for consulting services provided to the company. </t>
  </si>
  <si>
    <t>HWG</t>
  </si>
  <si>
    <t xml:space="preserve">Following receipt of advice from the abovementioned company of an adjustment to quoted ordinary shares pursuant to a registry reconciliation. </t>
  </si>
  <si>
    <t xml:space="preserve">ordinary shares issued at $0.31 per share fully paid pursuant to the exercise of exchangeable shares. </t>
  </si>
  <si>
    <t xml:space="preserve">ordinary shares issued at $0.40 per share fully paid being payment for services provided to the company. </t>
  </si>
  <si>
    <t xml:space="preserve">Following receipt of advice from the abovementioned company of an adjustment to quoted ordinary shares on issue. </t>
  </si>
  <si>
    <t>MNF</t>
  </si>
  <si>
    <t xml:space="preserve">ordinary shares issued at $0.18 per share fully paid pursuant to resolutions approved by shareholders at the Annual General Meeting on 19 October 2007. </t>
  </si>
  <si>
    <t>MSCHB</t>
  </si>
  <si>
    <t xml:space="preserve">ordinary shares issued at $0.10 per share fully paid pursuant to the exercise of unquoted options expiring 30 December 2008. </t>
  </si>
  <si>
    <t xml:space="preserve">ordinary shares issued at $2.06 per share fully paid pursuant to the exercise of unquoted options. </t>
  </si>
  <si>
    <t xml:space="preserve">ordinary shares issued at $2.02 per share fully paid pursuant to the exercise of unquoted options expiring 31 October 2011. </t>
  </si>
  <si>
    <t xml:space="preserve">ordinary shares issued at $1.68 per share fully paid pursuant to the exercise of unquoted options expiring 27 October 2009. </t>
  </si>
  <si>
    <t xml:space="preserve">ordinary shares issued at $1.23 per share fully paid pursuant to the exercise of unquoted options expiring 24 October 2007. </t>
  </si>
  <si>
    <t xml:space="preserve">ordinary shares issued at $1.23 per share fully paid pursuant to the exercise of unquoted options. </t>
  </si>
  <si>
    <t>FLT</t>
  </si>
  <si>
    <t xml:space="preserve">ordinary shares issued at $10.66 per share fully paid pursuant to the company's Senior Executive Options Scheme. </t>
  </si>
  <si>
    <t>FMG</t>
  </si>
  <si>
    <t xml:space="preserve">ordinary shares issued at $7.03 per share fully paid pursuant to the exercise of unquoted options expiring 1 June 2011. </t>
  </si>
  <si>
    <t>FND</t>
  </si>
  <si>
    <t xml:space="preserve">ordinary shares issued at $0.50 per share fully paid pursuant to the exercise of unquoted options expiring 20 March 2009. </t>
  </si>
  <si>
    <t>FNT</t>
  </si>
  <si>
    <t xml:space="preserve">ordinary shares issued at $0.10 per share fully paid pursuant to the exercise of unquoted options expiring 1 December 2008. </t>
  </si>
  <si>
    <t>FPH</t>
  </si>
  <si>
    <t xml:space="preserve">ordinary shares issued at NZD $2.805 per share fully paid pursuant to the company's Employee Stock Purchase Plan. </t>
  </si>
  <si>
    <t xml:space="preserve">ordinary shares issued at $0.02 per share fully paid being consideration for the acquisition of Springfield Minerals Pty Ltd and San Saba Pty Ltd, as approved by sharehoders at the company's General Meeting held on 31 August 2007. </t>
  </si>
  <si>
    <t>RML</t>
  </si>
  <si>
    <t xml:space="preserve">ordinary shares issued at $0.16 per share fully paid being consideration for the acquisition of Acoje Mineral production tenement in the Phillipines as approved by shareholders at the company's General Meeting held on 17 July 2007. </t>
  </si>
  <si>
    <t xml:space="preserve">ordinary shares issued at $0.18 per share fully paid as consideration for reimbursement of exploration expenditure pursuant to Farm- In Agreement. </t>
  </si>
  <si>
    <t>SMX</t>
  </si>
  <si>
    <t xml:space="preserve">ordinary shares issued at $6.796 per share fully paid being consideration for the acquisition of Total Learn Pty Ltd. </t>
  </si>
  <si>
    <t>SSM</t>
  </si>
  <si>
    <t xml:space="preserve">ordinary shares issued at $2.02 per share fully paid being consideration for the acquisition of McCourt Dando Group. </t>
  </si>
  <si>
    <t>STG</t>
  </si>
  <si>
    <t xml:space="preserve">ordinary shares issued at $1.365 per share fully paid being consideration for the acquisition of remaining 49% minority interest in ETG Staging Connections (HK) Limited. </t>
  </si>
  <si>
    <t xml:space="preserve">ordinary shares issued at $1.382 per share fully paid being consideration for the purchase of the Point of View business. </t>
  </si>
  <si>
    <t>TDR</t>
  </si>
  <si>
    <t xml:space="preserve">ordinary shares issued at $0.02 per share fully paid being consideration for the acquisition of Ord Investment Pty Ltd and Bushranger Project. </t>
  </si>
  <si>
    <t>TGP</t>
  </si>
  <si>
    <t xml:space="preserve">ordinary shares issued at $2.33 per share fully paid pursuant to the exercise of unquoted options. </t>
  </si>
  <si>
    <t xml:space="preserve">ordinary shares issued at $1.10 per share fully paid pursuant to the exercise of unquoted options. </t>
  </si>
  <si>
    <t xml:space="preserve">ordinary shares issued at $1.08 per share fully paid pursuant to the exercise of unquoted options. </t>
  </si>
  <si>
    <t>OMH</t>
  </si>
  <si>
    <t xml:space="preserve">ordinary shares issued at $0.60 per share fully paid pursuant to the exercise of unquoted options. </t>
  </si>
  <si>
    <t>BU</t>
  </si>
  <si>
    <t xml:space="preserve">ordinary shares issued at $0.60 per share fully paid pursuant to the exercise of unquoted options expiring 31 May 2010. </t>
  </si>
  <si>
    <t xml:space="preserve">ordinary shares issued at $0.48 per share fully paid pursuant to the exercise of unquoted options expiring 31 May 2012. </t>
  </si>
  <si>
    <t xml:space="preserve">ordinary shares issued at $1.05 per share fully paid pursuant to the exercise of unquoted options expiring 30 November 2008. </t>
  </si>
  <si>
    <t xml:space="preserve">ordinary shares issued at $0.35 per share fully paid pursuant to the exercise of unquoted options expiring 30 September 2009. </t>
  </si>
  <si>
    <t>ONC</t>
  </si>
  <si>
    <t xml:space="preserve">ordinary shares issued fully paid pursuant to the company's Directors and Employee Benefits Plan. </t>
  </si>
  <si>
    <t>ORD</t>
  </si>
  <si>
    <t xml:space="preserve">ordinary shares issued at approximately $3.9682 per share fully paid pursuant to the exercise of unquoted options. </t>
  </si>
  <si>
    <t xml:space="preserve">ordinary shares issued at approximately $4.1468 per share fully paid pursuant to the exercise of unquoted options. </t>
  </si>
  <si>
    <t>ORI</t>
  </si>
  <si>
    <t xml:space="preserve">ordinary shares issued at $7.33 per share fully paid pursuant to the exercise of unquoted options. </t>
  </si>
  <si>
    <t>PAY</t>
  </si>
  <si>
    <t xml:space="preserve">ordinary shares issued at $2.75 per share fully paid pursuant to the exercise of unquoted options that expired on 20 October 2007. </t>
  </si>
  <si>
    <t>PBL</t>
  </si>
  <si>
    <t xml:space="preserve">ordinary shares issued fully paid pursuant to the conversion of unquoted employee shares. </t>
  </si>
  <si>
    <t>PDZ</t>
  </si>
  <si>
    <t xml:space="preserve">ordinary shares issued at $0.65 per share fully paid pursuant to the exercise of unquoted options expiring 1 December 2011. </t>
  </si>
  <si>
    <t>PGA</t>
  </si>
  <si>
    <t xml:space="preserve">ordinary shares issued at $2.99 per share fully paid pursuant to the exercise of unquoted options expiring 2 September 2010. </t>
  </si>
  <si>
    <t xml:space="preserve">ordinary shares issued at $2.87 per share fully paid pursuant to the exercise of unquoted options expiring 31 May 2010. </t>
  </si>
  <si>
    <t xml:space="preserve">ordinary shares issued at $1.80 per share fully paid pursuant to the exercise of unquoted options expiring 1 April 2009. </t>
  </si>
  <si>
    <t xml:space="preserve">ordinary shares issued at $5.84 per share fully paid to employees pursuant to the company's incentive based bonus scheme. </t>
  </si>
  <si>
    <t xml:space="preserve">ordinary shares issued at $4.25 per share fully paid to employees pursuant to the company's incentive based bonus scheme. </t>
  </si>
  <si>
    <t>PNA</t>
  </si>
  <si>
    <t xml:space="preserve">ordinary shares issued at $0.18 per share fully paid pursuant to the exercise of unquoted options. </t>
  </si>
  <si>
    <t>PNN</t>
  </si>
  <si>
    <t xml:space="preserve">ordinary shares issued at $0.20 per share fully paid pursuant to the exercise of unquoted options expiring 9 December 2007. </t>
  </si>
  <si>
    <t>POL</t>
  </si>
  <si>
    <t xml:space="preserve">ordinary shares issued at $0.25 per share fully paid pursuant to the exercise of unquoted options expiring 31 December 2008. </t>
  </si>
  <si>
    <t xml:space="preserve">ordinary shares issued at $0.50 per share fully paid pursuant to the exercise of unquoted options expiring 11 May 2008. </t>
  </si>
  <si>
    <t xml:space="preserve">ordinary shares issued at $0.6985 per share fully paid pursuant to the company's Employee and Directors Benefits Plan. </t>
  </si>
  <si>
    <t>PPT</t>
  </si>
  <si>
    <t xml:space="preserve">ordinary shares issued at $79.61 per share fully paid pursuant to the company's Executive share plan. </t>
  </si>
  <si>
    <t xml:space="preserve">ordinary shares issued at $73.72 per share fully paid pursuant to the company's Executive share plan. </t>
  </si>
  <si>
    <t xml:space="preserve">ordinary shares issued at $74.94 per share fully paid pursuant to the company's Deferred Share Plan. </t>
  </si>
  <si>
    <t>PRU</t>
  </si>
  <si>
    <t xml:space="preserve">ordinary shares issued at $0.50 per share fully paid pursuant to the exercise of unquoted options expiring 29 February 2008. </t>
  </si>
  <si>
    <t xml:space="preserve">ordinary issued at $0.50 per share fully paid pursuant to the exercise of unquoted options expiring 29 February 2008. </t>
  </si>
  <si>
    <t xml:space="preserve">ordinary shares issued at $5.05 per share fully paid pursuant to the exercise of unquoted options. </t>
  </si>
  <si>
    <t xml:space="preserve">ordinary shares issued at $4.10 per share fully paid pursuant to the exercise of unquoted options. </t>
  </si>
  <si>
    <t xml:space="preserve">ordinary shares issued at $12.2014 per share fully paid pursuant to the company's Bonus Share Plan. </t>
  </si>
  <si>
    <t xml:space="preserve">ordinary shares issued at $3.38 per share fully paid pursuant to the exercise of unquoted options. </t>
  </si>
  <si>
    <t>PWK</t>
  </si>
  <si>
    <t xml:space="preserve">ordinary shares issued at $1.80 per share fully paid pursuant to the exercise of unquoted options expiring 16 May 2008. </t>
  </si>
  <si>
    <t>PXL</t>
  </si>
  <si>
    <t>PXS</t>
  </si>
  <si>
    <t xml:space="preserve">ordinary shares issued at $1.79 per share fully paid pursuant to the exercise of unquoted options expiring 4 August 2015. </t>
  </si>
  <si>
    <t>PYM</t>
  </si>
  <si>
    <t xml:space="preserve">ordinary shares issued at $0.20 per share fully paid pursuant to the exercise of unquoted options expiring 30 June 2008. </t>
  </si>
  <si>
    <t xml:space="preserve">ordinary shares issued fully paid pursuant to the company's Deferred Compensation Plan. </t>
  </si>
  <si>
    <t xml:space="preserve">ordinary shares issued at $11.08 per share fully paid pursuant to the exercise of unquoted options. </t>
  </si>
  <si>
    <t xml:space="preserve">ordinary shares issued fully paid pursuant to the company's Dividend Election Plan. </t>
  </si>
  <si>
    <t xml:space="preserve">ordinary shares issued at $11.08 per share fully paid pursuant to the company's Employee Share and Option Plan. </t>
  </si>
  <si>
    <t xml:space="preserve">ordinary shares issued fully paid pursuant to the company's employees as a bonus. </t>
  </si>
  <si>
    <t>QGC</t>
  </si>
  <si>
    <t xml:space="preserve">ordinary shares issued fully paid pursuant to the conversion of unquoted deferred employee shares. </t>
  </si>
  <si>
    <t xml:space="preserve">ordinary shares issued fully paid pursuant to the company's Deferred Employee Share Plan. </t>
  </si>
  <si>
    <t>QHL</t>
  </si>
  <si>
    <t xml:space="preserve">ordinary shares issued at $0.25 per share fully paid pursuant to the exercise of unquoted options expiring 15 April 2010. </t>
  </si>
  <si>
    <t>RAU</t>
  </si>
  <si>
    <t xml:space="preserve">ordinary shares issued at $0.0375 per share fully paid pursuant to the company's Employee Share Acquisition Plan. </t>
  </si>
  <si>
    <t xml:space="preserve">ordinary shares issued at $0.025 per share fully paid pursuant to the exercise of unquoted options expiring 30 November 2008. </t>
  </si>
  <si>
    <t xml:space="preserve">ordinary shares issued fully paid pursuant to the exercise of unquoted options expiring 30 November 2008. </t>
  </si>
  <si>
    <t>RCG</t>
  </si>
  <si>
    <t xml:space="preserve">ordinary shares issued at $0.12 per share fully paid pursuant to the exercise of unquoted options. </t>
  </si>
  <si>
    <t>RDF</t>
  </si>
  <si>
    <t xml:space="preserve">ordinary shares issued at $0.6496 per share fully paid pursuant to the exercise of unquoted options expiring 30 September 2008. </t>
  </si>
  <si>
    <t>RDM</t>
  </si>
  <si>
    <t xml:space="preserve">ordinary shares issued at $1.00 per share fully paid pursuant to the company's Executive Share Option Plan. </t>
  </si>
  <si>
    <t>RHI</t>
  </si>
  <si>
    <t xml:space="preserve">ordinary shares issued at $1.10 per share fully paid pursuant to the exercise of unquoted options expiring 28 November 2009. </t>
  </si>
  <si>
    <t>RKN</t>
  </si>
  <si>
    <t xml:space="preserve">ordinary shares issued at $0.551 per share fully paid pursuant to the exercise of unquoted options. </t>
  </si>
  <si>
    <t xml:space="preserve">ordinary shares issued at $0.8227 per share fully paid pursuant to the exercise of unquoted options expiring 15 September 2009. </t>
  </si>
  <si>
    <t xml:space="preserve">ordinary sharesd issued at $0.551 per share fully paid pursuant to the exercise of unquoted options expiring 29 January 2009. </t>
  </si>
  <si>
    <t>ROC</t>
  </si>
  <si>
    <t xml:space="preserve">ordinary shares issued at $1.48 per share fully paid pursuant to the exercise of unquoted options. </t>
  </si>
  <si>
    <t>RPM</t>
  </si>
  <si>
    <t xml:space="preserve">ordinary shares issued at $0.05 per share fully paid pursuant to the company's Share Purchase Plan. </t>
  </si>
  <si>
    <t>RRS</t>
  </si>
  <si>
    <t xml:space="preserve">ordinary shares issued at $1.00 per share fully paid pursuant to the exercise of unquoted options expiring 1 October 2010. </t>
  </si>
  <si>
    <t>RSG</t>
  </si>
  <si>
    <t xml:space="preserve">ordinary shares issued at $1.57 per share fully paid pursuant to the exercise of unquoted options expiring 21 December 2009. </t>
  </si>
  <si>
    <t xml:space="preserve">ordinary shares issued at $1.48 per share fully paid pursuant to the exercise of unquoted options expiring 24 October 2011. </t>
  </si>
  <si>
    <t xml:space="preserve">ordinary shares issued at $1.28 per share fully paid pursuant to the exercise of unquoted options expiring 23 March 2011. </t>
  </si>
  <si>
    <t xml:space="preserve">ordinary shares issued at $1.33 per share fully paid pursuant to the exercise of unquoted options expiring 24 October 2011. </t>
  </si>
  <si>
    <t xml:space="preserve">ordinary shares issued at $0.22 per share fully paid pursuant to the company's Interest Investment Plan. </t>
  </si>
  <si>
    <t>RSP</t>
  </si>
  <si>
    <t xml:space="preserve">ordinary shares issued fully paid to the Managing Director pursuant to the company's Deferred Share Plan. </t>
  </si>
  <si>
    <t>SAE</t>
  </si>
  <si>
    <t>SAI</t>
  </si>
  <si>
    <t xml:space="preserve">ordinary shares issued fully paid pursuant to the company's Performance Share Rights Plan. </t>
  </si>
  <si>
    <t>SAU</t>
  </si>
  <si>
    <t xml:space="preserve">ordinary shares issued fully paid pursuant to the exercise of unquoted options expiring 30 June 2008. </t>
  </si>
  <si>
    <t>SCE</t>
  </si>
  <si>
    <t xml:space="preserve">ordinary shares issued at $0.02 per share fully paid pursuant to the exercise of previously unquoted options that expired on 13 September 2007. </t>
  </si>
  <si>
    <t>BM</t>
  </si>
  <si>
    <t>SDL</t>
  </si>
  <si>
    <t xml:space="preserve">ordinary shares issued at $0.03 per share fully paid pursuant to the exercise of unquoted options expiring 30 June 2008. </t>
  </si>
  <si>
    <t>SDM</t>
  </si>
  <si>
    <t>SEV</t>
  </si>
  <si>
    <t xml:space="preserve">ordinary shares issued at $5.15 per share fully paid pursuant to the exercise of unquoted options. </t>
  </si>
  <si>
    <t>SGB</t>
  </si>
  <si>
    <t xml:space="preserve">ordinary shares issued fully paid pursuant to the company's Executive Performance Share Plan. </t>
  </si>
  <si>
    <t xml:space="preserve">ordinary shares issued fully paid pursuant to the company's Employee Incentive Schemes. </t>
  </si>
  <si>
    <t>SGX</t>
  </si>
  <si>
    <t xml:space="preserve">ordinary shares issued at $2.69 per share fully paid pursuant to the exercise of unquoted options. </t>
  </si>
  <si>
    <t>SHL</t>
  </si>
  <si>
    <t xml:space="preserve">ordinary shares issued at $7.57 per share fully paid pursuant to the exercise of unquoted options expiring 19 December 2008. </t>
  </si>
  <si>
    <t xml:space="preserve">ordinary shares issued at $6.01 per share fully paid pursuant to the exercise of unquoted options expiring 7 February 2008. </t>
  </si>
  <si>
    <t xml:space="preserve">ordinary shares issued at $6.30 per share fully paid pursuant to the exercise of unquoted options expiring 15 February 2008. </t>
  </si>
  <si>
    <t xml:space="preserve">ordinary shares issued at NZD $4.99 per share fully paid pursuant to the company's Executive Share Option Plans. </t>
  </si>
  <si>
    <t xml:space="preserve">ordinary shares issued at NZD $5.26 per share fully paid pursuant to the company's Executive Share Option Plans. </t>
  </si>
  <si>
    <t xml:space="preserve">ordinary shares issued at NZD $5.20 per share fully paid pursuant to the company's Executive Share Option Plans. </t>
  </si>
  <si>
    <t>SLA</t>
  </si>
  <si>
    <t xml:space="preserve">ordinary shares issued fully paid pursuant to the exercise of unquoted options expiring 30 April 2008. </t>
  </si>
  <si>
    <t>SLM</t>
  </si>
  <si>
    <t xml:space="preserve">ordinary shares issued at $2.50 per share fully paid pursuant to the exercise of unquoted options. </t>
  </si>
  <si>
    <t xml:space="preserve">ordinary shares issued at $2.30 per share fully paid pursuant to the exercise of unquoted options. </t>
  </si>
  <si>
    <t>SLX</t>
  </si>
  <si>
    <t>SMY</t>
  </si>
  <si>
    <t xml:space="preserve">ordinary shares issued at $0.85 per share fully paid pursuant to the exercise of unquoted options expiring 20 September 2008. </t>
  </si>
  <si>
    <t xml:space="preserve">ordinary shares issued at $0.75 per share fully paid pursuant to the exercise of unquoted options expiring 20 September 2008. </t>
  </si>
  <si>
    <t>SNO</t>
  </si>
  <si>
    <t xml:space="preserve">ordinary shares issued at $0.40 per share fully paid pursuant to the exercise of unquoted options. </t>
  </si>
  <si>
    <t>SOO</t>
  </si>
  <si>
    <t xml:space="preserve">ordinary shares issued at $0.07 per share fully paid pursuant to the company's Employee Share Plan. </t>
  </si>
  <si>
    <t>SRL</t>
  </si>
  <si>
    <t xml:space="preserve">ordinary shares issued at $4.01 per share fully paid pursuant to the company's Executive Share Acquisition Plan. </t>
  </si>
  <si>
    <t xml:space="preserve">ordinary shares issued at $1.13 per share fully paid pursuant to the exercise of unquoted options expiring 18 December 2008. </t>
  </si>
  <si>
    <t xml:space="preserve">ordinary shares issued at $2.58 per share fully paid pursuant to the exercise of unquoted options expiring 21 December 2011. </t>
  </si>
  <si>
    <t xml:space="preserve">ordinary shares issued at $1.82 per share fully paid pursuant to the exercise of unquoted options expiring 6 May 2010. </t>
  </si>
  <si>
    <t xml:space="preserve">ordinary shares issued at $0.625 per share fully paid pursuant to the exercise of unquoted options. </t>
  </si>
  <si>
    <t xml:space="preserve">ordinary shares issued at $6.95 per share fully paid pursuant to the exercise of unquoted options. </t>
  </si>
  <si>
    <t xml:space="preserve">ordinary shares issued at $6.20 per share fully paid pursuant to the exercise of unquoted options </t>
  </si>
  <si>
    <t>STU</t>
  </si>
  <si>
    <t xml:space="preserve">ordinary shares issued at approximately $0.8849 per share fully paid pursuant to the company's Employee Share Plan. </t>
  </si>
  <si>
    <t>SXXCA</t>
  </si>
  <si>
    <t xml:space="preserve">Following receipt of advice from the abovementioned company of the conversion of unquoted options. </t>
  </si>
  <si>
    <t>TAP</t>
  </si>
  <si>
    <t>TBR</t>
  </si>
  <si>
    <t>TGS</t>
  </si>
  <si>
    <t xml:space="preserve">ordinary shares issued at $0.40 per share fully paid pursuant to the exercise of unquoted options expiring 31 May 2009. </t>
  </si>
  <si>
    <t>THO</t>
  </si>
  <si>
    <t xml:space="preserve">ordinary shares issued at $0.99 per share fully paid pursuant to the company's Employee Share Plan. </t>
  </si>
  <si>
    <t>TNG</t>
  </si>
  <si>
    <t xml:space="preserve">ordinary shares issued at $0.17 per share fully paid pursuant to the exercise of unquoted options expiring 30 November 2007. </t>
  </si>
  <si>
    <t xml:space="preserve">ordinary shares issued at $0.2406 per share fully paid pursuant to the exercise of unquoted options. </t>
  </si>
  <si>
    <t>TOX</t>
  </si>
  <si>
    <t xml:space="preserve">ordinary shares issued at $1.75 per share fully paid pursuant to the exercise of unquoted options expiring 28 February 2011. </t>
  </si>
  <si>
    <t xml:space="preserve">ordinary shares issued at $2.40 per share fully paid pursuant to the exercise of unquoted options. </t>
  </si>
  <si>
    <t xml:space="preserve">ordinary shares issued at $5.40 per share fully paid pursuant to the exercise of unquoted options. </t>
  </si>
  <si>
    <t>TVL</t>
  </si>
  <si>
    <t xml:space="preserve">ordinary shares issued fully paid pursuant to the company's Employee Share Option plan. </t>
  </si>
  <si>
    <t xml:space="preserve">ordinary shares issued at $0.2247 per share fully paid pursuant to the exercise of unquoted options. </t>
  </si>
  <si>
    <t>TWO</t>
  </si>
  <si>
    <t xml:space="preserve">ordinary shares issued at $1.57 per share fully paid pursuant to the exercise of unquoted options expiring 30 June 2012. </t>
  </si>
  <si>
    <t xml:space="preserve">ordinary shares issued at $0.32 per share fully paid pursuant to the exercise of unquoted options expiring 30 June 2008. </t>
  </si>
  <si>
    <t xml:space="preserve">ordinary shares issued at $0.345 per share fully paid pursuant to the exercise of unquoted options expiring 30 June 2008. </t>
  </si>
  <si>
    <t xml:space="preserve">ordinary shares issued at $0.195 per share fully paid pursuant to the exercise of unquoted options expiring 30 June 2008. </t>
  </si>
  <si>
    <t xml:space="preserve">ordinary shares issued at $1.34 per share fully paid pursuant to the exercise of unquoted options expiring 17 July 2011. </t>
  </si>
  <si>
    <t xml:space="preserve">ordinary shares issued at $1.19 per share fully paid pursuant to the exercise of unquoted options expiring 24 June 2010. </t>
  </si>
  <si>
    <t xml:space="preserve">ordinary shares issued at $1.37 per share fully paid pursuant to the exercise of unquoted options expiring 16 February 2010. </t>
  </si>
  <si>
    <t xml:space="preserve">ordinary shares issued at $0.97 per share fully paid pursuant to the exercise of unquoted options expiring 1 July 2009. </t>
  </si>
  <si>
    <t xml:space="preserve">ordinary shares issued at $0.42 per share fully paid pursuant to the exercise of unquoted options expiring 12 June 2008. </t>
  </si>
  <si>
    <t>UGL</t>
  </si>
  <si>
    <t xml:space="preserve">ordinary shares issued at $4.45 per share fully paid pursuant to the exercise of unquoted options expiring 31 December 2009. </t>
  </si>
  <si>
    <t>AOEGA</t>
  </si>
  <si>
    <t xml:space="preserve">quoted 10% convertible notes maturing 31 March 2008 issued at $0.40 per security pursuant to the company's Interest Reinvestment Plan. </t>
  </si>
  <si>
    <t>APA</t>
  </si>
  <si>
    <t xml:space="preserve">stapled securities issued at $3.64 per security fully paid pursuant to the group's Distribution Reinvestment Plan. </t>
  </si>
  <si>
    <t>APE</t>
  </si>
  <si>
    <t xml:space="preserve">ordinary shares issued at $14.81 per share fully paid pursuant to the company's Dividend Reinvestment Plan. </t>
  </si>
  <si>
    <t>APZ</t>
  </si>
  <si>
    <t xml:space="preserve">stapled securities issued at $2.6849 per security fully paid pursuant to the group's Distribution Reinvestment Plan. </t>
  </si>
  <si>
    <t>ARA</t>
  </si>
  <si>
    <t xml:space="preserve">ordinary shares issued at $0.3873 per share fully paid pursuant to the company's Dividend Reinvestment Plan. </t>
  </si>
  <si>
    <t>ASL</t>
  </si>
  <si>
    <t xml:space="preserve">ordinary shares issued at $2.4136 per share fully paid pursuant to the company's Dividend Reinvestment Plan. </t>
  </si>
  <si>
    <t>ASZ</t>
  </si>
  <si>
    <t xml:space="preserve">ordinary shares issued at $1.40 per share fully paid pursuant to the company's Dividend Reinvestment Plan. </t>
  </si>
  <si>
    <t>AUI</t>
  </si>
  <si>
    <t xml:space="preserve">ordinary shares issued at $9.00 per share fully paid pursuant to the company's Dividend Reinvestment Plan. </t>
  </si>
  <si>
    <t xml:space="preserve">ordinary units issued at $9.724 per share fully paid pursuant to the company's Dividend Reinvestment Plan. </t>
  </si>
  <si>
    <t>BEL</t>
  </si>
  <si>
    <t xml:space="preserve">ordinary shares issued at $0.3615 per share fully paid pursuant to the company's Dividend Reinvestment Plan. </t>
  </si>
  <si>
    <t xml:space="preserve">ordinary shares issued at $14.87 per share fully paid pursuant to the company's Dividend Reinvestment Plan. </t>
  </si>
  <si>
    <t>BNB</t>
  </si>
  <si>
    <t xml:space="preserve">ordinary shares issued at $23.18 per share fully paid pursuant to the company's Dividend Reinvestment Plan. </t>
  </si>
  <si>
    <t xml:space="preserve">ordinary shares issued at $23.438 per share fully paid pursuant to the company's Dividend Reinvestment Plan. </t>
  </si>
  <si>
    <t>BSA</t>
  </si>
  <si>
    <t xml:space="preserve">ordinary shares issued at $0.46 per share fully paid pursuant to the company's Dividend Reinvestment Plan. </t>
  </si>
  <si>
    <t>BSL</t>
  </si>
  <si>
    <t xml:space="preserve">stapled security issued at $1.57 per security fully paid pursuant to the exercise of unquoted options. </t>
  </si>
  <si>
    <t xml:space="preserve">stapled securities issued at $1.57 per security fully paid pursuant to the exercise of unquoted options. </t>
  </si>
  <si>
    <t xml:space="preserve">ordinary shares issued at $6.84 per share fully paid pursuant to the exercise of unquoted options. </t>
  </si>
  <si>
    <t>ANG</t>
  </si>
  <si>
    <t xml:space="preserve">ordinary shares issued at $0.50 per share fully paid pursuant to the exercise of unquoted options expiring 31 August 2008. </t>
  </si>
  <si>
    <t>ANH</t>
  </si>
  <si>
    <t xml:space="preserve">ordinary shares issued at $0.04 per share fully paid pursuant to the exercise of unquoted options expiring 31 December 2008. </t>
  </si>
  <si>
    <t>ANZ</t>
  </si>
  <si>
    <t xml:space="preserve">ordinary shares issued at various prices per share fully paid pursuant to the exercise of unquoted options. </t>
  </si>
  <si>
    <t xml:space="preserve">ordinary shares issued at $23.49 per share fully paid pursuant to the exercise of unquoted options. </t>
  </si>
  <si>
    <t xml:space="preserve">ordinary shares issued at $20.68 per share fully paid pursuant to the exercise of unquoted options. </t>
  </si>
  <si>
    <t xml:space="preserve">Following receipt of advice from the abovementioned company of the exercise of quoted options expiring 10 September 2008. </t>
  </si>
  <si>
    <t xml:space="preserve">ordinary shares issued at $1.84 per share fully paid pursuant to the exercise of quoted options expiring 8 December 2009. </t>
  </si>
  <si>
    <t>NLXO</t>
  </si>
  <si>
    <t xml:space="preserve">Following receipt of advice from the above mentioned company of the exercise of quoted options expiring 8 December 2009. </t>
  </si>
  <si>
    <t xml:space="preserve">ordinary shares issued at $0.20 per share fully paid pursuant to the exercise of quoted options expiring 31 December 2010. </t>
  </si>
  <si>
    <t xml:space="preserve">ordinary issued at $0.20 per share fully paid pursuant to the exercise of quoted options expiring 31 December 2010. </t>
  </si>
  <si>
    <t>NMSO</t>
  </si>
  <si>
    <t xml:space="preserve">Following receipt of advice from the above mentioned company of the exercise of quoted options expiring 31 December 2010. </t>
  </si>
  <si>
    <t xml:space="preserve">Following receipt of advice from the abovementioned company of the exercise of quoted options expiring 31 December 2010. </t>
  </si>
  <si>
    <t>NPH</t>
  </si>
  <si>
    <t xml:space="preserve">ordinary shares issued at $2.9352 per share fully paid pursuant to the exercise of quoted options expiring 31 December 2007. </t>
  </si>
  <si>
    <t>NPHOA</t>
  </si>
  <si>
    <t>NUP</t>
  </si>
  <si>
    <t>NUPO</t>
  </si>
  <si>
    <t>NWR</t>
  </si>
  <si>
    <t xml:space="preserve">ordinary shares issued at $0.20 per share fully paid pursuant to the exercise of quoted options expiring 31 January 2008. </t>
  </si>
  <si>
    <t>NWRO</t>
  </si>
  <si>
    <t xml:space="preserve">Following receipt of advice from the abovementioned company of the exercise of quoted options expiring 31 January 2008. </t>
  </si>
  <si>
    <t>ORP</t>
  </si>
  <si>
    <t>ORPO</t>
  </si>
  <si>
    <t xml:space="preserve">ordinary shares issued at $0.25 per share fully paid pursuant to the exercise of quoted options expiring 31 May 2008. </t>
  </si>
  <si>
    <t>PDZO</t>
  </si>
  <si>
    <t xml:space="preserve">Following receipt of advice from the abovementioned company of the exercise of quoted options expiring 31 May 2008. </t>
  </si>
  <si>
    <t>PEN</t>
  </si>
  <si>
    <t xml:space="preserve">ordinary shares issued at $0.10 per share fully paid pursuant to the exercise of quoted options expiring 30 June 2010. </t>
  </si>
  <si>
    <t>PENO</t>
  </si>
  <si>
    <t>PES</t>
  </si>
  <si>
    <t xml:space="preserve">ordinary shares issued at $0.30 per share fully paid pursuant to the exercise of quoted options expiring 31 December 2008. </t>
  </si>
  <si>
    <t>PESO</t>
  </si>
  <si>
    <t>PEX</t>
  </si>
  <si>
    <t xml:space="preserve">ordinary shares issued at $0.20 per share fully paid pursuant to the exercise of quoted options expiring 30 November 2010. </t>
  </si>
  <si>
    <t>PEXO</t>
  </si>
  <si>
    <t xml:space="preserve">Following receipt of advice from the abovementioned company of the exercise of quoted options expiring 30 November 2010. </t>
  </si>
  <si>
    <t>PMH</t>
  </si>
  <si>
    <t xml:space="preserve">ordinary shares issued at $0.082 per share fully paid pursuant to the exercise of quoted options expiring 31 March 2008. </t>
  </si>
  <si>
    <t>PMHOA</t>
  </si>
  <si>
    <t>POLO</t>
  </si>
  <si>
    <t xml:space="preserve">ordinary shares issued at $0.92 per share fully paid pursuant to the exercise of quoted options expiring 5 December 2011. </t>
  </si>
  <si>
    <t>POSOA</t>
  </si>
  <si>
    <t xml:space="preserve">Following receipt of advice from the abovementioned company of the exercise of quoted options expiring 5 December 2011. </t>
  </si>
  <si>
    <t>PPY</t>
  </si>
  <si>
    <t>PPYO</t>
  </si>
  <si>
    <t>PRUO</t>
  </si>
  <si>
    <t>PRW</t>
  </si>
  <si>
    <t xml:space="preserve">ordinary shares issued at $0.20 per share fully paid pursuant to the exercise of quoted options expiring 31 August 2011. </t>
  </si>
  <si>
    <t>PRWO</t>
  </si>
  <si>
    <t xml:space="preserve">Following receipt of advice from the abovementioned company of the exercise of quoted options expiring 31 August 2011. </t>
  </si>
  <si>
    <t xml:space="preserve">ordinary shares issued at $0.025 per share fully paid pursuant to the exercise of quoted options expiring 30 November 2008. </t>
  </si>
  <si>
    <t>RAUO</t>
  </si>
  <si>
    <t>RFE</t>
  </si>
  <si>
    <t>RFEO</t>
  </si>
  <si>
    <t xml:space="preserve">Following receipt of advice from the abovementioned company of the exercise of quoted options expiring 30 April 2009. </t>
  </si>
  <si>
    <t>RMLOA</t>
  </si>
  <si>
    <t>RMS</t>
  </si>
  <si>
    <t xml:space="preserve">ordinary shares issued at $1.00 per share fully paid pursuant to the exercise of quoted options expiring 30 June 2009. </t>
  </si>
  <si>
    <t xml:space="preserve">ordinary shares issued at $0.11187 per share fully paid pursuant to the exercise of quoted options expiring 31 December 2007. </t>
  </si>
  <si>
    <t>RMSO</t>
  </si>
  <si>
    <t>RMSOB</t>
  </si>
  <si>
    <t xml:space="preserve">Following receipt of advice from the above mentioned company of the exercise of quoted options expiring 30 June 2009. </t>
  </si>
  <si>
    <t xml:space="preserve">ordinary shares issued at $0.20 per share fully paid pursuant to the exercise of quoted options expiring 11 July 2009. </t>
  </si>
  <si>
    <t xml:space="preserve">ordinary shares issued at $0.20 per share fully paid pursuant to the exercise of quoted options expiring 11 November 2007. </t>
  </si>
  <si>
    <t>ROYO</t>
  </si>
  <si>
    <t xml:space="preserve">Following receipt of advice from the abovementioned company of the exercise of quoted options expiring 11 November 2007. </t>
  </si>
  <si>
    <t xml:space="preserve">Following receipt of advice from the abovementioned company of the exercise of quoted options expiring 11 July 2009. </t>
  </si>
  <si>
    <t>RVR</t>
  </si>
  <si>
    <t xml:space="preserve">ordinary shares issued at $0.20 per share fully paid pursuant to the exercise of quoted options expiring 31 March 2010. </t>
  </si>
  <si>
    <t>RVRO</t>
  </si>
  <si>
    <t xml:space="preserve">Following receipt of advice from the abovementioned company of the exercise of quoted options expiring 31 March 2010. </t>
  </si>
  <si>
    <t>RWD</t>
  </si>
  <si>
    <t>RWDO</t>
  </si>
  <si>
    <t>SEA</t>
  </si>
  <si>
    <t xml:space="preserve">ordinary shares issued at $0.38 per share fully paid pursuant to the exercise of quoted options expiring 3 December 2007. </t>
  </si>
  <si>
    <t>SEAO</t>
  </si>
  <si>
    <t xml:space="preserve">Following receipt of advice from the above mentioned company of the exercise of quoted options expiring 3 December 2007. </t>
  </si>
  <si>
    <t xml:space="preserve">Following receipt of advice from the abovementioned company of the exercise of quoted options expiring 3 December 2007. </t>
  </si>
  <si>
    <t>SML</t>
  </si>
  <si>
    <t xml:space="preserve">ordinary shares issued at $0.03 per share fully paid pursuant to the exercise of quoted options expiring 31 August 2011. </t>
  </si>
  <si>
    <t>SMLO</t>
  </si>
  <si>
    <t xml:space="preserve">Following receipt of advice from the above mentioned company of the exercise of quoted options expiring 31 August 2011. </t>
  </si>
  <si>
    <t>SOE</t>
  </si>
  <si>
    <t xml:space="preserve">ordinary shares issued at $0.30 per share fully paid pursuant to the exercise of quoted options expiring 10 December 2009. </t>
  </si>
  <si>
    <t>SOEO</t>
  </si>
  <si>
    <t xml:space="preserve">Following receipt of advice from the abovementioned company of the exercise of quoted options expiring 10 December 2009. </t>
  </si>
  <si>
    <t>SRK</t>
  </si>
  <si>
    <t>SRKO</t>
  </si>
  <si>
    <t>SYP</t>
  </si>
  <si>
    <t xml:space="preserve">ordinary shares issued fully paid pursuant to the exercise of quoted options expiring 31 January 2009. </t>
  </si>
  <si>
    <t>SYPO</t>
  </si>
  <si>
    <t xml:space="preserve">Following receipt of advice from the abovementioned company of the exercise of quoted options expiring 31 January 2009. </t>
  </si>
  <si>
    <t xml:space="preserve">ordinary shares issued at $0.45 per share fully paid pursuant to the exercise of quoted options expiring 31 March 2008. </t>
  </si>
  <si>
    <t>TGSO</t>
  </si>
  <si>
    <t>THX</t>
  </si>
  <si>
    <t xml:space="preserve">ordinary shares issued at $0.19 per share fully paid pursuant to the exercise of quoted options expiring 30 June 2009. </t>
  </si>
  <si>
    <t>THXO</t>
  </si>
  <si>
    <t>TLZ</t>
  </si>
  <si>
    <t>TLZO</t>
  </si>
  <si>
    <t xml:space="preserve">ordinary shares issued at $0.20 per share fully paid pursuant to the exercise of quoted options expiring 31 July 2008. </t>
  </si>
  <si>
    <t>UMCO</t>
  </si>
  <si>
    <t>UUL</t>
  </si>
  <si>
    <t>UULO</t>
  </si>
  <si>
    <t>UXA</t>
  </si>
  <si>
    <t>UXAO</t>
  </si>
  <si>
    <t xml:space="preserve">ordinary shares issued at $1.80 per share fully paid pursuant to the exercise of quoted options expiring 17 December 2007. </t>
  </si>
  <si>
    <t xml:space="preserve">Following receipt of advice from the above mentioned company of the exercise of quoted options expiring 17 December 2007. </t>
  </si>
  <si>
    <t xml:space="preserve">Following receipt of advice from the abovementioned company of the exercise of quoted options expiring 17 December 2007. </t>
  </si>
  <si>
    <t>WLS</t>
  </si>
  <si>
    <t xml:space="preserve">ordinary shares issued at $1.08 per share fully paid pursuant to the exercise of quoted options expiring 31 October 2007. </t>
  </si>
  <si>
    <t>WLSO</t>
  </si>
  <si>
    <t xml:space="preserve">ordinary shares issued at $0.05 per share fully paid pursuant to the exercise of quoted options expiring 24 August 2008. </t>
  </si>
  <si>
    <t>WMEO</t>
  </si>
  <si>
    <t xml:space="preserve">Following receipt of advice from the above mentioned company of the exercise of quoted options expiring 24 August 2008. </t>
  </si>
  <si>
    <t xml:space="preserve">Following receipt of advice from the abovementioned company of the exercise of quoted options expiring 24 August 2008. </t>
  </si>
  <si>
    <t>YRR</t>
  </si>
  <si>
    <t xml:space="preserve">ordinary shares issued at $0.20 per share fully paid pursuant to the exercise of quoted options expiring 30 November 2009. </t>
  </si>
  <si>
    <t>YRRO</t>
  </si>
  <si>
    <t xml:space="preserve">Following receipt of advice from the abovementioned company of the exercise of quoted options expiring 30 November 2009. </t>
  </si>
  <si>
    <t xml:space="preserve">ordinary units issued at $10.7617 per unit fully paid being a placement to raise funds for investment. </t>
  </si>
  <si>
    <t>AES</t>
  </si>
  <si>
    <t xml:space="preserve">ordinary shares issued at $0.0006 per share fully paid being a placement to raise additional working capital. </t>
  </si>
  <si>
    <t xml:space="preserve">ordinary shares issued fully paid being a placement to raise additional working capital. </t>
  </si>
  <si>
    <t xml:space="preserve">ordinary shares issued at $0.01 per share fully paid being a placement to raise additional working capital. </t>
  </si>
  <si>
    <t>AFT</t>
  </si>
  <si>
    <t xml:space="preserve">ordinary shares issued at $0.001 per share fully paid being a placement to raise additional working capital. </t>
  </si>
  <si>
    <t>AGM</t>
  </si>
  <si>
    <t xml:space="preserve">ordinary shares issued at $0.80 per share fully paid being a placement to raise additional working capital. </t>
  </si>
  <si>
    <t xml:space="preserve">ordinary shares issued at $0.72 per share fully paid being a placement to raise additional working capital. </t>
  </si>
  <si>
    <t xml:space="preserve">ordinary shares issued at $1.30 per share fully paid being a placement to raise additional working capital. </t>
  </si>
  <si>
    <t>AMA</t>
  </si>
  <si>
    <t xml:space="preserve">ordinary shares issued at $0.40 per share fully paid being a placement to raise additional working capital. </t>
  </si>
  <si>
    <t>AMAN</t>
  </si>
  <si>
    <t xml:space="preserve">new ordinary shares issued at $0.82 per share fully paid being a placement to raise additional working capital. </t>
  </si>
  <si>
    <t xml:space="preserve">ordinary shares issued at $0.06 per share fully paid being a placement to raise additional working capital. </t>
  </si>
  <si>
    <t xml:space="preserve">ordinary units issued at approximately $9.6291 per unit fully paid being a placement to raise funds for investment. </t>
  </si>
  <si>
    <t>ARE</t>
  </si>
  <si>
    <t>ASV</t>
  </si>
  <si>
    <t xml:space="preserve">ordinary shares issued at $0.032 per share fully paid being a placement to raise additional working capital. </t>
  </si>
  <si>
    <t>AUP</t>
  </si>
  <si>
    <t xml:space="preserve">ordinary units issued at $10.02 per unit fully paid being a placement to raise funds for investment. </t>
  </si>
  <si>
    <t>AVD</t>
  </si>
  <si>
    <t xml:space="preserve">ordinary shares issued at $0.35 per share fully paid being a placement to raise additional working capital. </t>
  </si>
  <si>
    <t>AWL</t>
  </si>
  <si>
    <t>AXC</t>
  </si>
  <si>
    <t xml:space="preserve">ordinary shares issued at $0.08 per share fully paid being a placement to raise additional working capital. </t>
  </si>
  <si>
    <t>AXCO</t>
  </si>
  <si>
    <t xml:space="preserve">ordinary shares issued at $1.10 per share fully paid being a placement to raise additional working capital. </t>
  </si>
  <si>
    <t xml:space="preserve">ordinary shares issued at $1.00 per share fully paid being Tranche 2 of a placement to raise additional working capital. </t>
  </si>
  <si>
    <t>AXT</t>
  </si>
  <si>
    <t xml:space="preserve">ordinary shares issued at $0.30 per share fully paid being a placement to raise additional working capital. </t>
  </si>
  <si>
    <t xml:space="preserve">ordinary shares issued at $1.70 per share fully paid being a placement to raise additional working capital. </t>
  </si>
  <si>
    <t xml:space="preserve">ordinary shares issued at $1.85 per share fully paid being a placement to partly satisfy equity arrangements with management. </t>
  </si>
  <si>
    <t>BUL</t>
  </si>
  <si>
    <t xml:space="preserve">ordinary shares issued at $0.25 per share fully paid being a placement to raise additional working capital. </t>
  </si>
  <si>
    <t>CAQ</t>
  </si>
  <si>
    <t xml:space="preserve">ordinary shares issued at $0.15 per share fully paid being a placement to fund the expansion of company activities in the US and Europe and to raise additional working capital. </t>
  </si>
  <si>
    <t>CGF</t>
  </si>
  <si>
    <t xml:space="preserve">ordinary shares issued at $5.20 per share fully paid being a placement to raise additional working capital, as approved by shareholders at the company's Annual General Meeting held on 19 October 2007. </t>
  </si>
  <si>
    <t>COM</t>
  </si>
  <si>
    <t xml:space="preserve">ordinary shares issued at $0.20 per share fully paid being a placement to raise additional working capital. </t>
  </si>
  <si>
    <t>COS</t>
  </si>
  <si>
    <t xml:space="preserve">ordinary shares issued at $0.07 per share fully paid being a placement to raise additional working capital. </t>
  </si>
  <si>
    <t>CPN</t>
  </si>
  <si>
    <t>DRK</t>
  </si>
  <si>
    <t xml:space="preserve">ordinary shares issued at $0.15 per share fully paid being a placement to raise additional working capital. </t>
  </si>
  <si>
    <t xml:space="preserve">Following receipt of advice from the abovementioned company of a correction to quoted ordinary shares where 384,295 shares were not issued pursuant to the placement announced 5 September 2006 (refer Daily Schedule dated 15 January 2007). </t>
  </si>
  <si>
    <t>FLR</t>
  </si>
  <si>
    <t xml:space="preserve">ordinary shares issued at $0.10 per share fully paid being a placement to raise additional working capital. </t>
  </si>
  <si>
    <t xml:space="preserve">ordinary shares issued at $0.004 per share fully paid being a placement to raise additional working capital. </t>
  </si>
  <si>
    <t>GBM</t>
  </si>
  <si>
    <t>GDR</t>
  </si>
  <si>
    <t xml:space="preserve">ordinary shares issued at $0.43 per share fully paid being a placement to raise additional working capital. </t>
  </si>
  <si>
    <t>GGY</t>
  </si>
  <si>
    <t xml:space="preserve">ordinary shares issued at $0.1369 per share fully paid being a placement to raise additional working capital. </t>
  </si>
  <si>
    <t>GOAO</t>
  </si>
  <si>
    <t xml:space="preserve">quoted options expiring 31 March 2009 exercisable at $0.13 issued free pursuant to the abovementioned placement. </t>
  </si>
  <si>
    <t xml:space="preserve">quoted options expiring 31March 2009 exercisable at $0.13 issued fully paid pursuant to the abovementioned placement. </t>
  </si>
  <si>
    <t xml:space="preserve">ordinary shares issued at $0.015 per share fully paid being a placement to raise additional working capital. </t>
  </si>
  <si>
    <t xml:space="preserve">ordinary shares issued at $0.04 per share fully paid being a placement to raise additional working capital as per short form prospectus dated 11 October 2007. </t>
  </si>
  <si>
    <t>GYN</t>
  </si>
  <si>
    <t>HIP</t>
  </si>
  <si>
    <t xml:space="preserve">ordinary shares issued at $1.92 per share fully paid being a placement to raise additional working capital. </t>
  </si>
  <si>
    <t>HLE</t>
  </si>
  <si>
    <t xml:space="preserve">ordinary shares issued at C$0.50 per share fully paid being a placement to raise additional working capital. </t>
  </si>
  <si>
    <t xml:space="preserve">ordinary shares issued at $0.14 per share fully paid being a placement to raise additional working capital. </t>
  </si>
  <si>
    <t>KTL</t>
  </si>
  <si>
    <t xml:space="preserve">ordinary shares issued at $0.033 per share fully paid being a placement to raise additional working capital. </t>
  </si>
  <si>
    <t xml:space="preserve">ordinary shares issued at $0.399 per share fully paid being a placement to fund the repayment of the loan. </t>
  </si>
  <si>
    <t xml:space="preserve">ordinary shares issued at $0.76 per share fully paid being a placement to raise additional working capital. </t>
  </si>
  <si>
    <t>LTR</t>
  </si>
  <si>
    <t xml:space="preserve">ordinary shares issued at $0.27 per share fully paid being a placement to develop the company's Mount Windsor Volcanics Project in North Queensland and continue exploration at its other projects including the Cowan Nickel Project in Western Australia. </t>
  </si>
  <si>
    <t>MAE</t>
  </si>
  <si>
    <t xml:space="preserve">ordinary shares issued at $0.90 per share fully paid being a placement to raise additional working capital. </t>
  </si>
  <si>
    <t>MAL</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</si>
</sst>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_(* \(#,##0.00\);_(* &quot;-&quot;??_);_(@_)"/>
    <numFmt numFmtId="165" formatCode="_(* #,##0_);_(* \(#,##0\);_(* &quot;-&quot;_);_(@_)"/>
    <numFmt numFmtId="166" formatCode="_(&quot;$&quot;* #,##0.00_);_(&quot;$&quot;* \(#,##0.00\);_(&quot;$&quot;* &quot;-&quot;??_);_(@_)"/>
    <numFmt numFmtId="167" formatCode="_(&quot;$&quot;* #,##0_);_(&quot;$&quot;* \(#,##0\);_(&quot;$&quot;* &quot;-&quot;_);_(@_)"/>
    <numFmt numFmtId="168" formatCode="dd\-mmm\-yy"/>
    <numFmt numFmtId="169" formatCode="&quot;$&quot;* #,##0;&quot;$&quot;* \(#,##0\);&quot;$&quot;* \-;@"/>
    <numFmt numFmtId="170" formatCode="_-&quot;$&quot;* #,##0.0_-;\-&quot;$&quot;* #,##0.0_-;_-&quot;$&quot;* &quot;-&quot;??_-;_-@_-"/>
    <numFmt numFmtId="171" formatCode="_-&quot;$&quot;* #,##0_-;\-&quot;$&quot;* #,##0_-;_-&quot;$&quot;* &quot;-&quot;??_-;_-@_-"/>
    <numFmt numFmtId="172" formatCode="#,##0_ ;\-#,##0\ "/>
    <numFmt numFmtId="173" formatCode="[$-C09]dd\-mmm\-yy;@"/>
    <numFmt numFmtId="174" formatCode="_-&quot;$&quot;* #,##0.0000_-;\-&quot;$&quot;* #,##0.0000_-;_-&quot;$&quot;* &quot;-&quot;??_-;_-@_-"/>
    <numFmt numFmtId="175" formatCode="_-* #,##0_-;\-* #,##0_-;_-* &quot;-&quot;??_-;_-@_-"/>
    <numFmt numFmtId="176" formatCode="_-&quot;$&quot;* #,##0.00000_-;\-&quot;$&quot;* #,##0.00000_-;_-&quot;$&quot;* &quot;-&quot;??_-;_-@_-"/>
    <numFmt numFmtId="177" formatCode="_-&quot;$&quot;* #,##0.000_-;\-&quot;$&quot;* #,##0.000_-;_-&quot;$&quot;* &quot;-&quot;??_-;_-@_-"/>
    <numFmt numFmtId="178" formatCode="_-* #,##0.0_-;\-* #,##0.0_-;_-* &quot;-&quot;??_-;_-@_-"/>
    <numFmt numFmtId="179" formatCode="&quot;Yes&quot;;&quot;Yes&quot;;&quot;No&quot;"/>
    <numFmt numFmtId="180" formatCode="&quot;True&quot;;&quot;True&quot;;&quot;False&quot;"/>
    <numFmt numFmtId="181" formatCode="&quot;On&quot;;&quot;On&quot;;&quot;Off&quot;"/>
    <numFmt numFmtId="182" formatCode="[$€-2]\ #,##0.00_);[Red]\([$€-2]\ #,##0.00\)"/>
    <numFmt numFmtId="183" formatCode="[$-C09]dddd\,\ d\ mmmm\ yyyy"/>
    <numFmt numFmtId="184" formatCode="0.0"/>
    <numFmt numFmtId="185" formatCode="#,##0.00_ ;\-#,##0.00\ "/>
    <numFmt numFmtId="186" formatCode="_-* #,##0.000_-;\-* #,##0.000_-;_-* &quot;-&quot;??_-;_-@_-"/>
    <numFmt numFmtId="187" formatCode="#,##0.0"/>
  </numFmts>
  <fonts count="9">
    <font>
      <sz val="10"/>
      <name val="Arial"/>
      <family val="0"/>
    </font>
    <font>
      <sz val="10"/>
      <color indexed="8"/>
      <name val="Arial"/>
      <family val="0"/>
    </font>
    <font>
      <sz val="8"/>
      <name val="Arial"/>
      <family val="0"/>
    </font>
    <font>
      <b/>
      <sz val="10"/>
      <name val="Arial"/>
      <family val="2"/>
    </font>
    <font>
      <u val="single"/>
      <sz val="8"/>
      <color indexed="12"/>
      <name val="Arial"/>
      <family val="0"/>
    </font>
    <font>
      <u val="single"/>
      <sz val="8"/>
      <color indexed="36"/>
      <name val="Arial"/>
      <family val="0"/>
    </font>
    <font>
      <sz val="11"/>
      <name val="Arial"/>
      <family val="2"/>
    </font>
    <font>
      <i/>
      <sz val="11"/>
      <name val="Arial"/>
      <family val="2"/>
    </font>
    <font>
      <b/>
      <sz val="11"/>
      <name val="Arial"/>
      <family val="2"/>
    </font>
  </fonts>
  <fills count="3">
    <fill>
      <patternFill/>
    </fill>
    <fill>
      <patternFill patternType="gray125"/>
    </fill>
    <fill>
      <patternFill patternType="solid">
        <fgColor indexed="13"/>
        <bgColor indexed="64"/>
      </patternFill>
    </fill>
  </fills>
  <borders count="2">
    <border>
      <left/>
      <right/>
      <top/>
      <bottom/>
      <diagonal/>
    </border>
    <border>
      <left style="thin">
        <color indexed="22"/>
      </left>
      <right style="thin">
        <color indexed="22"/>
      </right>
      <top style="thin">
        <color indexed="22"/>
      </top>
      <bottom style="thin">
        <color indexed="22"/>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1" fillId="0" borderId="0">
      <alignment/>
      <protection/>
    </xf>
    <xf numFmtId="0" fontId="1" fillId="0" borderId="0">
      <alignment/>
      <protection/>
    </xf>
    <xf numFmtId="9" fontId="0" fillId="0" borderId="0" applyFont="0" applyFill="0" applyBorder="0" applyAlignment="0" applyProtection="0"/>
  </cellStyleXfs>
  <cellXfs count="73">
    <xf numFmtId="0" fontId="0" fillId="0" borderId="0" xfId="0" applyAlignment="1">
      <alignment/>
    </xf>
    <xf numFmtId="0" fontId="1" fillId="0" borderId="1" xfId="22" applyFont="1" applyFill="1" applyBorder="1" applyAlignment="1">
      <alignment wrapText="1"/>
      <protection/>
    </xf>
    <xf numFmtId="14" fontId="0" fillId="0" borderId="0" xfId="0" applyNumberFormat="1" applyAlignment="1">
      <alignment/>
    </xf>
    <xf numFmtId="44" fontId="0" fillId="0" borderId="0" xfId="17" applyAlignment="1">
      <alignment/>
    </xf>
    <xf numFmtId="171" fontId="0" fillId="0" borderId="0" xfId="17" applyNumberFormat="1" applyAlignment="1">
      <alignment/>
    </xf>
    <xf numFmtId="171" fontId="3" fillId="0" borderId="0" xfId="17" applyNumberFormat="1" applyFont="1" applyAlignment="1">
      <alignment/>
    </xf>
    <xf numFmtId="0" fontId="0" fillId="0" borderId="0" xfId="0" applyFont="1" applyBorder="1" applyAlignment="1">
      <alignment/>
    </xf>
    <xf numFmtId="0" fontId="0" fillId="0" borderId="0" xfId="0" applyFont="1" applyBorder="1" applyAlignment="1">
      <alignment wrapText="1"/>
    </xf>
    <xf numFmtId="0" fontId="0" fillId="0" borderId="0" xfId="0" applyBorder="1" applyAlignment="1">
      <alignment/>
    </xf>
    <xf numFmtId="44" fontId="0" fillId="0" borderId="0" xfId="17" applyBorder="1" applyAlignment="1">
      <alignment/>
    </xf>
    <xf numFmtId="0" fontId="3" fillId="0" borderId="0" xfId="0" applyFont="1" applyBorder="1" applyAlignment="1">
      <alignment/>
    </xf>
    <xf numFmtId="0" fontId="3" fillId="0" borderId="0" xfId="0" applyFont="1" applyAlignment="1">
      <alignment wrapText="1"/>
    </xf>
    <xf numFmtId="1" fontId="3" fillId="0" borderId="0" xfId="0" applyNumberFormat="1" applyFont="1" applyAlignment="1">
      <alignment wrapText="1"/>
    </xf>
    <xf numFmtId="15" fontId="3" fillId="0" borderId="0" xfId="0" applyNumberFormat="1" applyFont="1" applyBorder="1" applyAlignment="1">
      <alignment wrapText="1"/>
    </xf>
    <xf numFmtId="3" fontId="3" fillId="0" borderId="0" xfId="0" applyNumberFormat="1" applyFont="1" applyAlignment="1">
      <alignment wrapText="1"/>
    </xf>
    <xf numFmtId="3" fontId="3" fillId="0" borderId="0" xfId="0" applyNumberFormat="1" applyFont="1" applyFill="1" applyAlignment="1">
      <alignment wrapText="1"/>
    </xf>
    <xf numFmtId="0" fontId="3" fillId="0" borderId="0" xfId="0" applyFont="1" applyFill="1" applyAlignment="1">
      <alignment wrapText="1"/>
    </xf>
    <xf numFmtId="177" fontId="3" fillId="0" borderId="0" xfId="17" applyNumberFormat="1" applyFont="1" applyAlignment="1">
      <alignment wrapText="1"/>
    </xf>
    <xf numFmtId="177" fontId="0" fillId="0" borderId="0" xfId="17" applyNumberFormat="1" applyAlignment="1">
      <alignment/>
    </xf>
    <xf numFmtId="177" fontId="0" fillId="0" borderId="0" xfId="17" applyNumberFormat="1" applyBorder="1" applyAlignment="1">
      <alignment/>
    </xf>
    <xf numFmtId="177" fontId="0" fillId="0" borderId="0" xfId="0" applyNumberFormat="1" applyAlignment="1">
      <alignment/>
    </xf>
    <xf numFmtId="175" fontId="0" fillId="0" borderId="0" xfId="15" applyNumberFormat="1" applyAlignment="1">
      <alignment/>
    </xf>
    <xf numFmtId="0" fontId="0" fillId="0" borderId="0" xfId="0" applyAlignment="1">
      <alignment/>
    </xf>
    <xf numFmtId="2" fontId="0" fillId="0" borderId="0" xfId="0" applyNumberFormat="1" applyFill="1" applyAlignment="1">
      <alignment/>
    </xf>
    <xf numFmtId="175" fontId="0" fillId="0" borderId="0" xfId="15" applyNumberFormat="1" applyFont="1" applyAlignment="1">
      <alignment/>
    </xf>
    <xf numFmtId="3" fontId="0" fillId="0" borderId="0" xfId="0" applyNumberFormat="1" applyAlignment="1">
      <alignment/>
    </xf>
    <xf numFmtId="173" fontId="0" fillId="0" borderId="0" xfId="0" applyNumberFormat="1" applyFont="1" applyBorder="1" applyAlignment="1">
      <alignment wrapText="1"/>
    </xf>
    <xf numFmtId="173" fontId="0" fillId="0" borderId="0" xfId="17" applyNumberFormat="1" applyBorder="1" applyAlignment="1">
      <alignment/>
    </xf>
    <xf numFmtId="177" fontId="3" fillId="0" borderId="0" xfId="0" applyNumberFormat="1" applyFont="1" applyAlignment="1">
      <alignment wrapText="1"/>
    </xf>
    <xf numFmtId="1" fontId="0" fillId="0" borderId="0" xfId="17" applyNumberFormat="1" applyAlignment="1">
      <alignment/>
    </xf>
    <xf numFmtId="1" fontId="0" fillId="0" borderId="0" xfId="0" applyNumberFormat="1" applyAlignment="1">
      <alignment/>
    </xf>
    <xf numFmtId="17" fontId="6" fillId="0" borderId="0" xfId="0" applyNumberFormat="1" applyFont="1" applyAlignment="1">
      <alignment/>
    </xf>
    <xf numFmtId="0" fontId="6" fillId="0" borderId="0" xfId="0" applyFont="1" applyAlignment="1">
      <alignment horizontal="right"/>
    </xf>
    <xf numFmtId="0" fontId="6" fillId="0" borderId="0" xfId="0" applyFont="1" applyAlignment="1">
      <alignment/>
    </xf>
    <xf numFmtId="3" fontId="6" fillId="0" borderId="0" xfId="17" applyNumberFormat="1" applyFont="1" applyAlignment="1">
      <alignment/>
    </xf>
    <xf numFmtId="0" fontId="7" fillId="0" borderId="0" xfId="0" applyFont="1" applyAlignment="1">
      <alignment/>
    </xf>
    <xf numFmtId="3" fontId="6" fillId="0" borderId="0" xfId="0" applyNumberFormat="1" applyFont="1" applyAlignment="1">
      <alignment/>
    </xf>
    <xf numFmtId="3" fontId="8" fillId="0" borderId="0" xfId="17" applyNumberFormat="1" applyFont="1" applyAlignment="1">
      <alignment/>
    </xf>
    <xf numFmtId="0" fontId="1" fillId="0" borderId="1" xfId="21" applyFont="1" applyFill="1" applyBorder="1" applyAlignment="1">
      <alignment wrapText="1"/>
      <protection/>
    </xf>
    <xf numFmtId="14" fontId="1" fillId="0" borderId="1" xfId="21" applyNumberFormat="1" applyFont="1" applyFill="1" applyBorder="1" applyAlignment="1">
      <alignment horizontal="right" wrapText="1"/>
      <protection/>
    </xf>
    <xf numFmtId="168" fontId="1" fillId="0" borderId="1" xfId="21" applyNumberFormat="1" applyFont="1" applyFill="1" applyBorder="1" applyAlignment="1">
      <alignment horizontal="right" wrapText="1"/>
      <protection/>
    </xf>
    <xf numFmtId="169" fontId="1" fillId="0" borderId="1" xfId="21" applyNumberFormat="1" applyFont="1" applyFill="1" applyBorder="1" applyAlignment="1">
      <alignment horizontal="right" wrapText="1"/>
      <protection/>
    </xf>
    <xf numFmtId="0" fontId="1" fillId="0" borderId="1" xfId="21" applyFont="1" applyFill="1" applyBorder="1" applyAlignment="1">
      <alignment horizontal="right" wrapText="1"/>
      <protection/>
    </xf>
    <xf numFmtId="0" fontId="1" fillId="0" borderId="0" xfId="21">
      <alignment/>
      <protection/>
    </xf>
    <xf numFmtId="172" fontId="3" fillId="0" borderId="0" xfId="17" applyNumberFormat="1" applyFont="1" applyAlignment="1">
      <alignment wrapText="1"/>
    </xf>
    <xf numFmtId="172" fontId="1" fillId="0" borderId="1" xfId="17" applyNumberFormat="1" applyFont="1" applyFill="1" applyBorder="1" applyAlignment="1">
      <alignment wrapText="1"/>
    </xf>
    <xf numFmtId="172" fontId="1" fillId="0" borderId="1" xfId="17" applyNumberFormat="1" applyFont="1" applyFill="1" applyBorder="1" applyAlignment="1">
      <alignment horizontal="right" wrapText="1"/>
    </xf>
    <xf numFmtId="172" fontId="1" fillId="0" borderId="0" xfId="17" applyNumberFormat="1" applyFont="1" applyFill="1" applyBorder="1" applyAlignment="1">
      <alignment horizontal="right" wrapText="1"/>
    </xf>
    <xf numFmtId="172" fontId="0" fillId="0" borderId="0" xfId="17" applyNumberFormat="1" applyFont="1" applyFill="1" applyBorder="1" applyAlignment="1">
      <alignment/>
    </xf>
    <xf numFmtId="172" fontId="0" fillId="0" borderId="0" xfId="17" applyNumberFormat="1" applyAlignment="1">
      <alignment/>
    </xf>
    <xf numFmtId="0" fontId="0" fillId="2" borderId="0" xfId="0" applyFill="1" applyAlignment="1">
      <alignment/>
    </xf>
    <xf numFmtId="0" fontId="0" fillId="0" borderId="0" xfId="0" applyFill="1" applyAlignment="1">
      <alignment/>
    </xf>
    <xf numFmtId="0" fontId="0" fillId="0" borderId="0" xfId="0" applyAlignment="1">
      <alignment vertical="top" wrapText="1"/>
    </xf>
    <xf numFmtId="3" fontId="0" fillId="0" borderId="0" xfId="0" applyNumberFormat="1" applyAlignment="1">
      <alignment horizontal="right" vertical="top" wrapText="1"/>
    </xf>
    <xf numFmtId="0" fontId="0" fillId="0" borderId="0" xfId="0" applyFont="1" applyAlignment="1">
      <alignment/>
    </xf>
    <xf numFmtId="0" fontId="1" fillId="0" borderId="1" xfId="21" applyNumberFormat="1" applyFont="1" applyFill="1" applyBorder="1" applyAlignment="1">
      <alignment horizontal="right" wrapText="1"/>
      <protection/>
    </xf>
    <xf numFmtId="0" fontId="1" fillId="0" borderId="1" xfId="21" applyNumberFormat="1" applyFont="1" applyFill="1" applyBorder="1" applyAlignment="1">
      <alignment wrapText="1"/>
      <protection/>
    </xf>
    <xf numFmtId="2" fontId="0" fillId="0" borderId="0" xfId="0" applyNumberFormat="1" applyAlignment="1">
      <alignment/>
    </xf>
    <xf numFmtId="175" fontId="3" fillId="0" borderId="0" xfId="15" applyNumberFormat="1" applyFont="1" applyAlignment="1">
      <alignment/>
    </xf>
    <xf numFmtId="0" fontId="0" fillId="0" borderId="0" xfId="0" applyAlignment="1">
      <alignment vertical="top"/>
    </xf>
    <xf numFmtId="0" fontId="1" fillId="0" borderId="0" xfId="21" applyFont="1" applyFill="1" applyBorder="1" applyAlignment="1">
      <alignment wrapText="1"/>
      <protection/>
    </xf>
    <xf numFmtId="0" fontId="1" fillId="0" borderId="0" xfId="21" applyFont="1" applyFill="1" applyBorder="1" applyAlignment="1">
      <alignment horizontal="right" wrapText="1"/>
      <protection/>
    </xf>
    <xf numFmtId="168" fontId="1" fillId="0" borderId="0" xfId="21" applyNumberFormat="1" applyFont="1" applyFill="1" applyBorder="1" applyAlignment="1">
      <alignment horizontal="right" wrapText="1"/>
      <protection/>
    </xf>
    <xf numFmtId="0" fontId="1" fillId="0" borderId="0" xfId="21" applyNumberFormat="1" applyFont="1" applyFill="1" applyBorder="1" applyAlignment="1">
      <alignment wrapText="1"/>
      <protection/>
    </xf>
    <xf numFmtId="0" fontId="1" fillId="0" borderId="0" xfId="21" applyNumberFormat="1" applyFont="1" applyFill="1" applyBorder="1" applyAlignment="1">
      <alignment horizontal="right" wrapText="1"/>
      <protection/>
    </xf>
    <xf numFmtId="172" fontId="1" fillId="0" borderId="0" xfId="17" applyNumberFormat="1" applyFont="1" applyFill="1" applyBorder="1" applyAlignment="1">
      <alignment wrapText="1"/>
    </xf>
    <xf numFmtId="0" fontId="3" fillId="0" borderId="0" xfId="0" applyFont="1" applyAlignment="1">
      <alignment/>
    </xf>
    <xf numFmtId="169" fontId="1" fillId="0" borderId="1" xfId="21" applyNumberFormat="1" applyFont="1" applyFill="1" applyBorder="1" applyAlignment="1">
      <alignment wrapText="1"/>
      <protection/>
    </xf>
    <xf numFmtId="3" fontId="0" fillId="0" borderId="0" xfId="0" applyNumberFormat="1" applyFill="1" applyAlignment="1">
      <alignment/>
    </xf>
    <xf numFmtId="14" fontId="0" fillId="0" borderId="0" xfId="0" applyNumberFormat="1" applyFill="1" applyAlignment="1">
      <alignment/>
    </xf>
    <xf numFmtId="175" fontId="0" fillId="0" borderId="0" xfId="15" applyNumberFormat="1" applyFont="1" applyAlignment="1">
      <alignment/>
    </xf>
    <xf numFmtId="175" fontId="0" fillId="0" borderId="0" xfId="15" applyNumberFormat="1" applyFill="1" applyAlignment="1">
      <alignment/>
    </xf>
    <xf numFmtId="43" fontId="0" fillId="0" borderId="0" xfId="0" applyNumberFormat="1" applyFill="1" applyAlignment="1">
      <alignment/>
    </xf>
  </cellXfs>
  <cellStyles count="10">
    <cellStyle name="Normal" xfId="0"/>
    <cellStyle name="Comma" xfId="15"/>
    <cellStyle name="Comma [0]" xfId="16"/>
    <cellStyle name="Currency" xfId="17"/>
    <cellStyle name="Currency [0]" xfId="18"/>
    <cellStyle name="Followed Hyperlink" xfId="19"/>
    <cellStyle name="Hyperlink" xfId="20"/>
    <cellStyle name="Normal_Floats" xfId="21"/>
    <cellStyle name="Normal_Sheet1"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D14"/>
  <sheetViews>
    <sheetView tabSelected="1" workbookViewId="0" topLeftCell="A1">
      <selection activeCell="B6" sqref="B6"/>
    </sheetView>
  </sheetViews>
  <sheetFormatPr defaultColWidth="9.140625" defaultRowHeight="12.75"/>
  <cols>
    <col min="1" max="1" width="31.00390625" style="0" customWidth="1"/>
    <col min="2" max="2" width="18.28125" style="0" customWidth="1"/>
    <col min="3" max="3" width="15.57421875" style="0" customWidth="1"/>
    <col min="4" max="4" width="21.421875" style="0" customWidth="1"/>
  </cols>
  <sheetData>
    <row r="1" spans="1:4" ht="14.25">
      <c r="A1" s="31">
        <v>39356</v>
      </c>
      <c r="B1" s="32" t="s">
        <v>317</v>
      </c>
      <c r="C1" s="32"/>
      <c r="D1" s="32" t="s">
        <v>317</v>
      </c>
    </row>
    <row r="2" spans="1:4" ht="14.25">
      <c r="A2" s="33" t="s">
        <v>354</v>
      </c>
      <c r="B2" s="34">
        <v>943224551</v>
      </c>
      <c r="C2" s="35"/>
      <c r="D2" s="35"/>
    </row>
    <row r="3" spans="1:4" ht="14.25">
      <c r="A3" s="33" t="s">
        <v>358</v>
      </c>
      <c r="B3" s="34">
        <v>1784727</v>
      </c>
      <c r="C3" s="35"/>
      <c r="D3" s="35"/>
    </row>
    <row r="4" spans="1:4" ht="14.25">
      <c r="A4" s="33" t="s">
        <v>323</v>
      </c>
      <c r="B4" s="34">
        <v>108449088</v>
      </c>
      <c r="C4" s="35"/>
      <c r="D4" s="35"/>
    </row>
    <row r="5" spans="1:4" ht="14.25">
      <c r="A5" s="33" t="s">
        <v>357</v>
      </c>
      <c r="B5" s="34">
        <v>2248088248</v>
      </c>
      <c r="C5" s="35"/>
      <c r="D5" s="35"/>
    </row>
    <row r="6" spans="1:4" ht="14.25">
      <c r="A6" s="33" t="s">
        <v>356</v>
      </c>
      <c r="B6" s="34">
        <v>519409454</v>
      </c>
      <c r="C6" s="35"/>
      <c r="D6" s="35"/>
    </row>
    <row r="7" spans="1:4" ht="14.25">
      <c r="A7" s="33" t="s">
        <v>355</v>
      </c>
      <c r="B7" s="34">
        <v>40815548</v>
      </c>
      <c r="C7" s="35"/>
      <c r="D7" s="35"/>
    </row>
    <row r="8" spans="1:4" ht="14.25">
      <c r="A8" s="33" t="s">
        <v>353</v>
      </c>
      <c r="B8" s="34">
        <v>929909683</v>
      </c>
      <c r="C8" s="35"/>
      <c r="D8" s="35"/>
    </row>
    <row r="9" spans="1:4" ht="14.25">
      <c r="A9" s="33" t="s">
        <v>352</v>
      </c>
      <c r="B9" s="34">
        <v>448868269</v>
      </c>
      <c r="C9" s="35"/>
      <c r="D9" s="35"/>
    </row>
    <row r="10" spans="1:4" ht="14.25">
      <c r="A10" s="33" t="s">
        <v>325</v>
      </c>
      <c r="B10" s="34">
        <v>20974255</v>
      </c>
      <c r="C10" s="35"/>
      <c r="D10" s="35"/>
    </row>
    <row r="11" spans="1:4" ht="14.25">
      <c r="A11" s="33" t="s">
        <v>324</v>
      </c>
      <c r="B11" s="34">
        <v>147948387</v>
      </c>
      <c r="C11" s="35"/>
      <c r="D11" s="35"/>
    </row>
    <row r="12" spans="1:4" ht="14.25">
      <c r="A12" s="33" t="s">
        <v>318</v>
      </c>
      <c r="B12" s="34">
        <f>-570737452</f>
        <v>-570737452</v>
      </c>
      <c r="C12" s="35"/>
      <c r="D12" s="35"/>
    </row>
    <row r="13" spans="1:4" ht="14.25">
      <c r="A13" s="33" t="s">
        <v>319</v>
      </c>
      <c r="B13" s="34">
        <v>178824117</v>
      </c>
      <c r="C13" s="36" t="s">
        <v>320</v>
      </c>
      <c r="D13" s="36">
        <v>105587920</v>
      </c>
    </row>
    <row r="14" spans="1:4" ht="15">
      <c r="A14" s="33"/>
      <c r="B14" s="37">
        <f>SUM(B2:B13)</f>
        <v>5017558875</v>
      </c>
      <c r="C14" s="33"/>
      <c r="D14" s="33"/>
    </row>
  </sheetData>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L1498"/>
  <sheetViews>
    <sheetView zoomScale="90" zoomScaleNormal="90" workbookViewId="0" topLeftCell="A1">
      <selection activeCell="E15" sqref="E15"/>
    </sheetView>
  </sheetViews>
  <sheetFormatPr defaultColWidth="9.140625" defaultRowHeight="12.75"/>
  <cols>
    <col min="1" max="1" width="15.8515625" style="0" bestFit="1" customWidth="1"/>
    <col min="2" max="2" width="8.28125" style="0" customWidth="1"/>
    <col min="5" max="5" width="13.28125" style="0" customWidth="1"/>
    <col min="7" max="7" width="12.7109375" style="0" customWidth="1"/>
    <col min="8" max="8" width="16.421875" style="21" customWidth="1"/>
    <col min="9" max="9" width="62.57421875" style="22" customWidth="1"/>
    <col min="10" max="10" width="9.00390625" style="0" customWidth="1"/>
    <col min="11" max="11" width="12.57421875" style="0" customWidth="1"/>
    <col min="12" max="12" width="27.140625" style="0" customWidth="1"/>
  </cols>
  <sheetData>
    <row r="1" spans="1:12" s="66" customFormat="1" ht="12.75">
      <c r="A1" s="66" t="s">
        <v>341</v>
      </c>
      <c r="B1" s="66" t="s">
        <v>342</v>
      </c>
      <c r="C1" s="66" t="s">
        <v>343</v>
      </c>
      <c r="D1" s="66" t="s">
        <v>338</v>
      </c>
      <c r="E1" s="66" t="s">
        <v>344</v>
      </c>
      <c r="F1" s="66" t="s">
        <v>345</v>
      </c>
      <c r="G1" s="66" t="s">
        <v>346</v>
      </c>
      <c r="H1" s="58" t="s">
        <v>359</v>
      </c>
      <c r="I1" s="66" t="s">
        <v>348</v>
      </c>
      <c r="J1" s="66" t="s">
        <v>349</v>
      </c>
      <c r="K1" s="66" t="s">
        <v>350</v>
      </c>
      <c r="L1" s="66" t="s">
        <v>351</v>
      </c>
    </row>
    <row r="2" spans="1:12" ht="12.75">
      <c r="A2" s="2">
        <v>39356</v>
      </c>
      <c r="B2" t="s">
        <v>513</v>
      </c>
      <c r="C2">
        <v>8068</v>
      </c>
      <c r="D2">
        <v>130012</v>
      </c>
      <c r="E2" s="25">
        <v>730000</v>
      </c>
      <c r="F2" s="51">
        <v>83</v>
      </c>
      <c r="G2" t="s">
        <v>354</v>
      </c>
      <c r="H2" s="21">
        <f aca="true" t="shared" si="0" ref="H2:H33">E2*F2/100</f>
        <v>605900</v>
      </c>
      <c r="I2" t="s">
        <v>514</v>
      </c>
      <c r="J2">
        <v>2010</v>
      </c>
      <c r="K2" t="s">
        <v>431</v>
      </c>
      <c r="L2" t="s">
        <v>434</v>
      </c>
    </row>
    <row r="3" spans="1:12" ht="12.75">
      <c r="A3" s="2">
        <v>39357</v>
      </c>
      <c r="B3" t="s">
        <v>454</v>
      </c>
      <c r="C3">
        <v>9139</v>
      </c>
      <c r="D3">
        <v>203657</v>
      </c>
      <c r="E3" s="25">
        <v>1333005</v>
      </c>
      <c r="F3">
        <v>7.5</v>
      </c>
      <c r="G3" t="s">
        <v>354</v>
      </c>
      <c r="H3" s="21">
        <f t="shared" si="0"/>
        <v>99975.375</v>
      </c>
      <c r="I3" t="s">
        <v>455</v>
      </c>
      <c r="J3">
        <v>1010</v>
      </c>
      <c r="K3" t="s">
        <v>431</v>
      </c>
      <c r="L3" t="s">
        <v>434</v>
      </c>
    </row>
    <row r="4" spans="1:12" ht="12.75">
      <c r="A4" s="2">
        <v>39357</v>
      </c>
      <c r="B4" t="s">
        <v>1337</v>
      </c>
      <c r="C4">
        <v>9527</v>
      </c>
      <c r="D4">
        <v>241048</v>
      </c>
      <c r="E4" s="25">
        <v>32258</v>
      </c>
      <c r="F4">
        <v>26</v>
      </c>
      <c r="G4" t="s">
        <v>354</v>
      </c>
      <c r="H4" s="21">
        <f t="shared" si="0"/>
        <v>8387.08</v>
      </c>
      <c r="I4" t="s">
        <v>1338</v>
      </c>
      <c r="J4">
        <v>1510</v>
      </c>
      <c r="K4" t="s">
        <v>431</v>
      </c>
      <c r="L4" t="s">
        <v>434</v>
      </c>
    </row>
    <row r="5" spans="1:12" ht="12.75">
      <c r="A5" s="2">
        <v>39357</v>
      </c>
      <c r="B5" t="s">
        <v>1357</v>
      </c>
      <c r="C5">
        <v>7262</v>
      </c>
      <c r="D5">
        <v>46135</v>
      </c>
      <c r="E5" s="25">
        <v>75000000</v>
      </c>
      <c r="F5">
        <v>2</v>
      </c>
      <c r="G5" t="s">
        <v>354</v>
      </c>
      <c r="H5" s="21">
        <f t="shared" si="0"/>
        <v>1500000</v>
      </c>
      <c r="I5" t="s">
        <v>1553</v>
      </c>
      <c r="J5">
        <v>2020</v>
      </c>
      <c r="K5" t="s">
        <v>431</v>
      </c>
      <c r="L5" t="s">
        <v>434</v>
      </c>
    </row>
    <row r="6" spans="1:12" ht="12.75">
      <c r="A6" s="2">
        <v>39357</v>
      </c>
      <c r="B6" t="s">
        <v>765</v>
      </c>
      <c r="C6">
        <v>7390</v>
      </c>
      <c r="D6">
        <v>52521</v>
      </c>
      <c r="E6" s="25">
        <v>468328</v>
      </c>
      <c r="F6">
        <v>243</v>
      </c>
      <c r="G6" t="s">
        <v>354</v>
      </c>
      <c r="H6" s="21">
        <f t="shared" si="0"/>
        <v>1138037.04</v>
      </c>
      <c r="I6" t="s">
        <v>766</v>
      </c>
      <c r="J6">
        <v>4510</v>
      </c>
      <c r="K6" t="s">
        <v>431</v>
      </c>
      <c r="L6" t="s">
        <v>434</v>
      </c>
    </row>
    <row r="7" spans="1:12" ht="12.75">
      <c r="A7" s="2">
        <v>39357</v>
      </c>
      <c r="B7" t="s">
        <v>765</v>
      </c>
      <c r="C7">
        <v>7390</v>
      </c>
      <c r="D7">
        <v>52521</v>
      </c>
      <c r="E7" s="25">
        <v>49416</v>
      </c>
      <c r="F7">
        <v>243</v>
      </c>
      <c r="G7" t="s">
        <v>354</v>
      </c>
      <c r="H7" s="21">
        <f t="shared" si="0"/>
        <v>120080.88</v>
      </c>
      <c r="I7" t="s">
        <v>767</v>
      </c>
      <c r="J7">
        <v>4510</v>
      </c>
      <c r="K7" t="s">
        <v>431</v>
      </c>
      <c r="L7" t="s">
        <v>434</v>
      </c>
    </row>
    <row r="8" spans="1:12" ht="12.75">
      <c r="A8" s="2">
        <v>39357</v>
      </c>
      <c r="B8" t="s">
        <v>765</v>
      </c>
      <c r="C8">
        <v>7390</v>
      </c>
      <c r="D8">
        <v>52521</v>
      </c>
      <c r="E8" s="25">
        <v>219652</v>
      </c>
      <c r="F8">
        <v>243</v>
      </c>
      <c r="G8" t="s">
        <v>354</v>
      </c>
      <c r="H8" s="21">
        <f t="shared" si="0"/>
        <v>533754.36</v>
      </c>
      <c r="I8" t="s">
        <v>768</v>
      </c>
      <c r="J8">
        <v>4510</v>
      </c>
      <c r="K8" t="s">
        <v>431</v>
      </c>
      <c r="L8" t="s">
        <v>434</v>
      </c>
    </row>
    <row r="9" spans="1:12" ht="12.75">
      <c r="A9" s="2">
        <v>39357</v>
      </c>
      <c r="B9" t="s">
        <v>765</v>
      </c>
      <c r="C9">
        <v>7390</v>
      </c>
      <c r="D9">
        <v>52521</v>
      </c>
      <c r="E9" s="25">
        <v>76604</v>
      </c>
      <c r="F9">
        <v>243</v>
      </c>
      <c r="G9" t="s">
        <v>354</v>
      </c>
      <c r="H9" s="21">
        <f t="shared" si="0"/>
        <v>186147.72</v>
      </c>
      <c r="I9" t="s">
        <v>769</v>
      </c>
      <c r="J9">
        <v>4510</v>
      </c>
      <c r="K9" t="s">
        <v>431</v>
      </c>
      <c r="L9" t="s">
        <v>434</v>
      </c>
    </row>
    <row r="10" spans="1:12" ht="12.75">
      <c r="A10" s="2">
        <v>39357</v>
      </c>
      <c r="B10" t="s">
        <v>765</v>
      </c>
      <c r="C10">
        <v>7390</v>
      </c>
      <c r="D10">
        <v>52521</v>
      </c>
      <c r="E10" s="25">
        <v>107249</v>
      </c>
      <c r="F10">
        <v>243</v>
      </c>
      <c r="G10" t="s">
        <v>354</v>
      </c>
      <c r="H10" s="21">
        <f t="shared" si="0"/>
        <v>260615.07</v>
      </c>
      <c r="I10" t="s">
        <v>770</v>
      </c>
      <c r="J10">
        <v>4510</v>
      </c>
      <c r="K10" t="s">
        <v>431</v>
      </c>
      <c r="L10" t="s">
        <v>434</v>
      </c>
    </row>
    <row r="11" spans="1:12" ht="12.75">
      <c r="A11" s="2">
        <v>39358</v>
      </c>
      <c r="B11" t="s">
        <v>528</v>
      </c>
      <c r="C11">
        <v>9103</v>
      </c>
      <c r="D11">
        <v>201102</v>
      </c>
      <c r="E11" s="25">
        <v>129767</v>
      </c>
      <c r="F11">
        <v>460</v>
      </c>
      <c r="G11" t="s">
        <v>354</v>
      </c>
      <c r="H11" s="21">
        <f t="shared" si="0"/>
        <v>596928.2</v>
      </c>
      <c r="I11" t="s">
        <v>1333</v>
      </c>
      <c r="J11">
        <v>2020</v>
      </c>
      <c r="K11" t="s">
        <v>431</v>
      </c>
      <c r="L11" t="s">
        <v>434</v>
      </c>
    </row>
    <row r="12" spans="1:12" ht="12.75">
      <c r="A12" s="2">
        <v>39359</v>
      </c>
      <c r="B12" t="s">
        <v>482</v>
      </c>
      <c r="C12">
        <v>4025</v>
      </c>
      <c r="D12">
        <v>62</v>
      </c>
      <c r="E12" s="25">
        <v>2250000</v>
      </c>
      <c r="F12">
        <v>20</v>
      </c>
      <c r="G12" t="s">
        <v>354</v>
      </c>
      <c r="H12" s="21">
        <f t="shared" si="0"/>
        <v>450000</v>
      </c>
      <c r="I12" t="s">
        <v>483</v>
      </c>
      <c r="J12">
        <v>2020</v>
      </c>
      <c r="K12" t="s">
        <v>431</v>
      </c>
      <c r="L12" t="s">
        <v>434</v>
      </c>
    </row>
    <row r="13" spans="1:12" ht="12.75">
      <c r="A13" s="2">
        <v>39359</v>
      </c>
      <c r="B13" t="s">
        <v>493</v>
      </c>
      <c r="C13">
        <v>5130</v>
      </c>
      <c r="D13">
        <v>4716</v>
      </c>
      <c r="E13" s="25">
        <v>9000000</v>
      </c>
      <c r="F13">
        <v>249</v>
      </c>
      <c r="G13" t="s">
        <v>354</v>
      </c>
      <c r="H13" s="21">
        <f t="shared" si="0"/>
        <v>22410000</v>
      </c>
      <c r="I13" t="s">
        <v>494</v>
      </c>
      <c r="J13">
        <v>1510</v>
      </c>
      <c r="K13" t="s">
        <v>431</v>
      </c>
      <c r="L13" t="s">
        <v>434</v>
      </c>
    </row>
    <row r="14" spans="1:12" ht="12.75">
      <c r="A14" s="2">
        <v>39359</v>
      </c>
      <c r="B14" t="s">
        <v>1355</v>
      </c>
      <c r="C14">
        <v>8239</v>
      </c>
      <c r="D14">
        <v>137227</v>
      </c>
      <c r="E14" s="25">
        <v>583333</v>
      </c>
      <c r="F14">
        <v>60</v>
      </c>
      <c r="G14" t="s">
        <v>354</v>
      </c>
      <c r="H14" s="21">
        <f t="shared" si="0"/>
        <v>349999.8</v>
      </c>
      <c r="I14" t="s">
        <v>1356</v>
      </c>
      <c r="J14">
        <v>2020</v>
      </c>
      <c r="K14" t="s">
        <v>431</v>
      </c>
      <c r="L14" t="s">
        <v>434</v>
      </c>
    </row>
    <row r="15" spans="1:12" ht="12.75">
      <c r="A15" s="2">
        <v>39359</v>
      </c>
      <c r="B15" t="s">
        <v>759</v>
      </c>
      <c r="C15">
        <v>9450</v>
      </c>
      <c r="D15">
        <v>233249</v>
      </c>
      <c r="E15" s="25">
        <v>206989</v>
      </c>
      <c r="F15">
        <v>1121.6</v>
      </c>
      <c r="G15" t="s">
        <v>354</v>
      </c>
      <c r="H15" s="21">
        <f t="shared" si="0"/>
        <v>2321588.624</v>
      </c>
      <c r="I15" t="s">
        <v>760</v>
      </c>
      <c r="J15">
        <v>2020</v>
      </c>
      <c r="K15" t="s">
        <v>431</v>
      </c>
      <c r="L15" t="s">
        <v>434</v>
      </c>
    </row>
    <row r="16" spans="1:12" ht="12.75">
      <c r="A16" s="2">
        <v>39360</v>
      </c>
      <c r="B16" t="s">
        <v>449</v>
      </c>
      <c r="C16">
        <v>10029</v>
      </c>
      <c r="D16">
        <v>301588</v>
      </c>
      <c r="E16" s="25">
        <v>1026685</v>
      </c>
      <c r="F16">
        <v>175</v>
      </c>
      <c r="G16" t="s">
        <v>354</v>
      </c>
      <c r="H16" s="21">
        <f t="shared" si="0"/>
        <v>1796698.75</v>
      </c>
      <c r="I16" t="s">
        <v>450</v>
      </c>
      <c r="J16">
        <v>2540</v>
      </c>
      <c r="K16" t="s">
        <v>431</v>
      </c>
      <c r="L16" t="s">
        <v>434</v>
      </c>
    </row>
    <row r="17" spans="1:12" ht="12.75">
      <c r="A17" s="2">
        <v>39360</v>
      </c>
      <c r="B17" t="s">
        <v>469</v>
      </c>
      <c r="C17">
        <v>10116</v>
      </c>
      <c r="D17">
        <v>318785</v>
      </c>
      <c r="E17" s="25">
        <v>1034482</v>
      </c>
      <c r="F17">
        <v>154</v>
      </c>
      <c r="G17" t="s">
        <v>354</v>
      </c>
      <c r="H17" s="21">
        <f t="shared" si="0"/>
        <v>1593102.28</v>
      </c>
      <c r="I17" t="s">
        <v>470</v>
      </c>
      <c r="J17">
        <v>4510</v>
      </c>
      <c r="K17" t="s">
        <v>431</v>
      </c>
      <c r="L17" t="s">
        <v>434</v>
      </c>
    </row>
    <row r="18" spans="1:12" ht="12.75">
      <c r="A18" s="2">
        <v>39360</v>
      </c>
      <c r="B18" t="s">
        <v>480</v>
      </c>
      <c r="C18">
        <v>9557</v>
      </c>
      <c r="D18">
        <v>244516</v>
      </c>
      <c r="E18" s="25">
        <v>104096</v>
      </c>
      <c r="F18">
        <v>48</v>
      </c>
      <c r="G18" t="s">
        <v>354</v>
      </c>
      <c r="H18" s="21">
        <f t="shared" si="0"/>
        <v>49966.08</v>
      </c>
      <c r="I18" t="s">
        <v>481</v>
      </c>
      <c r="J18">
        <v>2540</v>
      </c>
      <c r="K18" t="s">
        <v>431</v>
      </c>
      <c r="L18" t="s">
        <v>434</v>
      </c>
    </row>
    <row r="19" spans="1:12" ht="12.75">
      <c r="A19" s="2">
        <v>39360</v>
      </c>
      <c r="B19" t="s">
        <v>1351</v>
      </c>
      <c r="C19">
        <v>8307</v>
      </c>
      <c r="D19">
        <v>139010</v>
      </c>
      <c r="E19" s="25">
        <v>100266667</v>
      </c>
      <c r="F19">
        <v>27.5</v>
      </c>
      <c r="G19" t="s">
        <v>354</v>
      </c>
      <c r="H19" s="21">
        <f t="shared" si="0"/>
        <v>27573333.425</v>
      </c>
      <c r="I19" t="s">
        <v>1352</v>
      </c>
      <c r="J19">
        <v>1010</v>
      </c>
      <c r="K19" t="s">
        <v>431</v>
      </c>
      <c r="L19" t="s">
        <v>434</v>
      </c>
    </row>
    <row r="20" spans="1:12" ht="12.75">
      <c r="A20" s="2">
        <v>39360</v>
      </c>
      <c r="B20" t="s">
        <v>773</v>
      </c>
      <c r="C20">
        <v>5366</v>
      </c>
      <c r="D20">
        <v>349229</v>
      </c>
      <c r="E20" s="25">
        <v>238420</v>
      </c>
      <c r="F20">
        <v>190</v>
      </c>
      <c r="G20" t="s">
        <v>354</v>
      </c>
      <c r="H20" s="21">
        <f t="shared" si="0"/>
        <v>452998</v>
      </c>
      <c r="I20" t="s">
        <v>774</v>
      </c>
      <c r="J20">
        <v>4020</v>
      </c>
      <c r="K20" t="s">
        <v>431</v>
      </c>
      <c r="L20" t="s">
        <v>434</v>
      </c>
    </row>
    <row r="21" spans="1:12" ht="12.75">
      <c r="A21" s="2">
        <v>39363</v>
      </c>
      <c r="B21" t="s">
        <v>439</v>
      </c>
      <c r="C21">
        <v>10237</v>
      </c>
      <c r="D21">
        <v>335151</v>
      </c>
      <c r="E21" s="25">
        <v>7500000</v>
      </c>
      <c r="F21">
        <v>21</v>
      </c>
      <c r="G21" t="s">
        <v>354</v>
      </c>
      <c r="H21" s="21">
        <f t="shared" si="0"/>
        <v>1575000</v>
      </c>
      <c r="I21" t="s">
        <v>440</v>
      </c>
      <c r="J21">
        <v>1510</v>
      </c>
      <c r="K21" t="s">
        <v>431</v>
      </c>
      <c r="L21" t="s">
        <v>434</v>
      </c>
    </row>
    <row r="22" spans="1:12" ht="12.75">
      <c r="A22" s="2">
        <v>39363</v>
      </c>
      <c r="B22" t="s">
        <v>1557</v>
      </c>
      <c r="C22">
        <v>4063</v>
      </c>
      <c r="D22">
        <v>237</v>
      </c>
      <c r="E22" s="25">
        <v>98146</v>
      </c>
      <c r="F22">
        <v>679.6</v>
      </c>
      <c r="G22" t="s">
        <v>354</v>
      </c>
      <c r="H22" s="21">
        <f t="shared" si="0"/>
        <v>667000.216</v>
      </c>
      <c r="I22" t="s">
        <v>1558</v>
      </c>
      <c r="J22">
        <v>4510</v>
      </c>
      <c r="K22" t="s">
        <v>431</v>
      </c>
      <c r="L22" t="s">
        <v>434</v>
      </c>
    </row>
    <row r="23" spans="1:12" ht="12.75">
      <c r="A23" s="2">
        <v>39363</v>
      </c>
      <c r="B23" t="s">
        <v>1696</v>
      </c>
      <c r="C23">
        <v>4501</v>
      </c>
      <c r="D23">
        <v>2095</v>
      </c>
      <c r="E23" s="25">
        <v>325276</v>
      </c>
      <c r="F23">
        <v>81</v>
      </c>
      <c r="G23" t="s">
        <v>354</v>
      </c>
      <c r="H23" s="21">
        <f t="shared" si="0"/>
        <v>263473.56</v>
      </c>
      <c r="I23" t="s">
        <v>1479</v>
      </c>
      <c r="J23">
        <v>4020</v>
      </c>
      <c r="K23" t="s">
        <v>431</v>
      </c>
      <c r="L23" t="s">
        <v>434</v>
      </c>
    </row>
    <row r="24" spans="1:12" ht="12.75">
      <c r="A24" s="2">
        <v>39364</v>
      </c>
      <c r="B24" t="s">
        <v>465</v>
      </c>
      <c r="C24">
        <v>5117</v>
      </c>
      <c r="D24">
        <v>4670</v>
      </c>
      <c r="E24" s="25">
        <v>42857142</v>
      </c>
      <c r="F24">
        <v>14</v>
      </c>
      <c r="G24" t="s">
        <v>354</v>
      </c>
      <c r="H24" s="21">
        <f t="shared" si="0"/>
        <v>5999999.88</v>
      </c>
      <c r="I24" t="s">
        <v>466</v>
      </c>
      <c r="J24">
        <v>3020</v>
      </c>
      <c r="K24" t="s">
        <v>431</v>
      </c>
      <c r="L24" t="s">
        <v>434</v>
      </c>
    </row>
    <row r="25" spans="1:12" ht="12.75">
      <c r="A25" s="2">
        <v>39364</v>
      </c>
      <c r="B25" t="s">
        <v>507</v>
      </c>
      <c r="C25">
        <v>5836</v>
      </c>
      <c r="D25">
        <v>27508</v>
      </c>
      <c r="E25" s="25">
        <v>56353589</v>
      </c>
      <c r="F25" s="51">
        <v>10.5</v>
      </c>
      <c r="G25" t="s">
        <v>354</v>
      </c>
      <c r="H25" s="21">
        <f t="shared" si="0"/>
        <v>5917126.845</v>
      </c>
      <c r="I25" t="s">
        <v>508</v>
      </c>
      <c r="J25">
        <v>2540</v>
      </c>
      <c r="K25" t="s">
        <v>431</v>
      </c>
      <c r="L25" t="s">
        <v>434</v>
      </c>
    </row>
    <row r="26" spans="1:12" ht="12.75">
      <c r="A26" s="2">
        <v>39364</v>
      </c>
      <c r="B26" t="s">
        <v>1349</v>
      </c>
      <c r="C26">
        <v>7992</v>
      </c>
      <c r="D26">
        <v>125624</v>
      </c>
      <c r="E26" s="25">
        <v>24345930</v>
      </c>
      <c r="F26">
        <v>7.31</v>
      </c>
      <c r="G26" t="s">
        <v>354</v>
      </c>
      <c r="H26" s="21">
        <f t="shared" si="0"/>
        <v>1779687.4829999998</v>
      </c>
      <c r="I26" t="s">
        <v>1350</v>
      </c>
      <c r="J26">
        <v>2540</v>
      </c>
      <c r="K26" t="s">
        <v>431</v>
      </c>
      <c r="L26" t="s">
        <v>434</v>
      </c>
    </row>
    <row r="27" spans="1:12" ht="12.75">
      <c r="A27" s="2">
        <v>39364</v>
      </c>
      <c r="B27" t="s">
        <v>1353</v>
      </c>
      <c r="C27">
        <v>7327</v>
      </c>
      <c r="D27">
        <v>49616</v>
      </c>
      <c r="E27" s="25">
        <v>10000000</v>
      </c>
      <c r="F27">
        <v>220</v>
      </c>
      <c r="G27" t="s">
        <v>354</v>
      </c>
      <c r="H27" s="21">
        <f t="shared" si="0"/>
        <v>22000000</v>
      </c>
      <c r="I27" t="s">
        <v>1354</v>
      </c>
      <c r="J27">
        <v>2010</v>
      </c>
      <c r="K27" t="s">
        <v>431</v>
      </c>
      <c r="L27" t="s">
        <v>434</v>
      </c>
    </row>
    <row r="28" spans="1:12" ht="12.75">
      <c r="A28" s="2">
        <v>39365</v>
      </c>
      <c r="B28" s="52" t="s">
        <v>405</v>
      </c>
      <c r="C28">
        <v>9274</v>
      </c>
      <c r="D28" s="52">
        <v>215693</v>
      </c>
      <c r="E28" s="53">
        <v>18179530</v>
      </c>
      <c r="F28">
        <v>86</v>
      </c>
      <c r="G28" t="s">
        <v>354</v>
      </c>
      <c r="H28" s="21">
        <f t="shared" si="0"/>
        <v>15634395.8</v>
      </c>
      <c r="I28" s="59" t="s">
        <v>406</v>
      </c>
      <c r="J28">
        <v>5010</v>
      </c>
      <c r="K28" t="s">
        <v>431</v>
      </c>
      <c r="L28" t="s">
        <v>429</v>
      </c>
    </row>
    <row r="29" spans="1:12" ht="12.75">
      <c r="A29" s="2">
        <v>39365</v>
      </c>
      <c r="B29" t="s">
        <v>1343</v>
      </c>
      <c r="C29">
        <v>8240</v>
      </c>
      <c r="D29">
        <v>137228</v>
      </c>
      <c r="E29" s="25">
        <v>12000000</v>
      </c>
      <c r="F29">
        <v>135</v>
      </c>
      <c r="G29" t="s">
        <v>354</v>
      </c>
      <c r="H29" s="21">
        <f t="shared" si="0"/>
        <v>16200000</v>
      </c>
      <c r="I29" t="s">
        <v>1344</v>
      </c>
      <c r="J29">
        <v>1010</v>
      </c>
      <c r="K29" t="s">
        <v>431</v>
      </c>
      <c r="L29" t="s">
        <v>434</v>
      </c>
    </row>
    <row r="30" spans="1:12" ht="12.75">
      <c r="A30" s="2">
        <v>39365</v>
      </c>
      <c r="B30" t="s">
        <v>1554</v>
      </c>
      <c r="C30">
        <v>5459</v>
      </c>
      <c r="D30">
        <v>7360</v>
      </c>
      <c r="E30" s="25">
        <v>4631879</v>
      </c>
      <c r="F30">
        <v>16</v>
      </c>
      <c r="G30" t="s">
        <v>354</v>
      </c>
      <c r="H30" s="21">
        <f t="shared" si="0"/>
        <v>741100.64</v>
      </c>
      <c r="I30" t="s">
        <v>1555</v>
      </c>
      <c r="J30">
        <v>1510</v>
      </c>
      <c r="K30" t="s">
        <v>431</v>
      </c>
      <c r="L30" t="s">
        <v>434</v>
      </c>
    </row>
    <row r="31" spans="1:12" ht="12.75">
      <c r="A31" s="2">
        <v>39365</v>
      </c>
      <c r="B31" t="s">
        <v>771</v>
      </c>
      <c r="C31">
        <v>9713</v>
      </c>
      <c r="D31">
        <v>260211</v>
      </c>
      <c r="E31" s="25">
        <v>3000000</v>
      </c>
      <c r="F31">
        <v>250</v>
      </c>
      <c r="G31" t="s">
        <v>354</v>
      </c>
      <c r="H31" s="21">
        <f t="shared" si="0"/>
        <v>7500000</v>
      </c>
      <c r="I31" t="s">
        <v>772</v>
      </c>
      <c r="J31">
        <v>2010</v>
      </c>
      <c r="K31" t="s">
        <v>431</v>
      </c>
      <c r="L31" t="s">
        <v>434</v>
      </c>
    </row>
    <row r="32" spans="1:12" ht="12.75">
      <c r="A32" s="2">
        <v>39366</v>
      </c>
      <c r="B32" t="s">
        <v>1339</v>
      </c>
      <c r="C32">
        <v>9108</v>
      </c>
      <c r="D32">
        <v>201167</v>
      </c>
      <c r="E32" s="25">
        <v>183890</v>
      </c>
      <c r="F32">
        <v>82</v>
      </c>
      <c r="G32" t="s">
        <v>354</v>
      </c>
      <c r="H32" s="21">
        <f t="shared" si="0"/>
        <v>150789.8</v>
      </c>
      <c r="I32" t="s">
        <v>1340</v>
      </c>
      <c r="J32">
        <v>1010</v>
      </c>
      <c r="K32" t="s">
        <v>431</v>
      </c>
      <c r="L32" t="s">
        <v>434</v>
      </c>
    </row>
    <row r="33" spans="1:12" ht="12.75">
      <c r="A33" s="2">
        <v>39367</v>
      </c>
      <c r="B33" t="s">
        <v>473</v>
      </c>
      <c r="C33">
        <v>4166</v>
      </c>
      <c r="D33">
        <v>622</v>
      </c>
      <c r="E33" s="25">
        <v>618090</v>
      </c>
      <c r="F33">
        <v>29</v>
      </c>
      <c r="G33" t="s">
        <v>354</v>
      </c>
      <c r="H33" s="21">
        <f t="shared" si="0"/>
        <v>179246.1</v>
      </c>
      <c r="I33" t="s">
        <v>474</v>
      </c>
      <c r="J33">
        <v>2540</v>
      </c>
      <c r="K33" t="s">
        <v>431</v>
      </c>
      <c r="L33" t="s">
        <v>434</v>
      </c>
    </row>
    <row r="34" spans="1:12" ht="12.75">
      <c r="A34" s="2">
        <v>39367</v>
      </c>
      <c r="B34" t="s">
        <v>524</v>
      </c>
      <c r="C34">
        <v>5283</v>
      </c>
      <c r="D34">
        <v>5229</v>
      </c>
      <c r="E34" s="25">
        <v>51257440</v>
      </c>
      <c r="F34">
        <v>12.5</v>
      </c>
      <c r="G34" t="s">
        <v>354</v>
      </c>
      <c r="H34" s="21">
        <f aca="true" t="shared" si="1" ref="H34:H65">E34*F34/100</f>
        <v>6407180</v>
      </c>
      <c r="I34" t="s">
        <v>525</v>
      </c>
      <c r="J34">
        <v>4520</v>
      </c>
      <c r="K34" t="s">
        <v>431</v>
      </c>
      <c r="L34" t="s">
        <v>434</v>
      </c>
    </row>
    <row r="35" spans="1:12" ht="12.75">
      <c r="A35" s="2">
        <v>39367</v>
      </c>
      <c r="B35" t="s">
        <v>1345</v>
      </c>
      <c r="C35">
        <v>8156</v>
      </c>
      <c r="D35">
        <v>133659</v>
      </c>
      <c r="E35" s="25">
        <v>469973</v>
      </c>
      <c r="F35">
        <v>445</v>
      </c>
      <c r="G35" t="s">
        <v>354</v>
      </c>
      <c r="H35" s="21">
        <f t="shared" si="1"/>
        <v>2091379.85</v>
      </c>
      <c r="I35" t="s">
        <v>1346</v>
      </c>
      <c r="J35">
        <v>4510</v>
      </c>
      <c r="K35" t="s">
        <v>431</v>
      </c>
      <c r="L35" t="s">
        <v>434</v>
      </c>
    </row>
    <row r="36" spans="1:12" ht="12.75">
      <c r="A36" s="2">
        <v>39370</v>
      </c>
      <c r="B36" t="s">
        <v>441</v>
      </c>
      <c r="C36">
        <v>8656</v>
      </c>
      <c r="D36">
        <v>166167</v>
      </c>
      <c r="E36" s="25">
        <v>9536526</v>
      </c>
      <c r="F36">
        <v>132.5</v>
      </c>
      <c r="G36" t="s">
        <v>354</v>
      </c>
      <c r="H36" s="21">
        <f t="shared" si="1"/>
        <v>12635896.95</v>
      </c>
      <c r="I36" t="s">
        <v>442</v>
      </c>
      <c r="J36">
        <v>1510</v>
      </c>
      <c r="K36" t="s">
        <v>431</v>
      </c>
      <c r="L36" t="s">
        <v>434</v>
      </c>
    </row>
    <row r="37" spans="1:12" ht="12.75">
      <c r="A37" s="2">
        <v>39370</v>
      </c>
      <c r="B37" t="s">
        <v>1561</v>
      </c>
      <c r="C37">
        <v>7876</v>
      </c>
      <c r="D37">
        <v>120762</v>
      </c>
      <c r="E37" s="25">
        <v>2028165</v>
      </c>
      <c r="F37">
        <v>136.5</v>
      </c>
      <c r="G37" t="s">
        <v>354</v>
      </c>
      <c r="H37" s="21">
        <f t="shared" si="1"/>
        <v>2768445.225</v>
      </c>
      <c r="I37" t="s">
        <v>1562</v>
      </c>
      <c r="J37">
        <v>2020</v>
      </c>
      <c r="K37" t="s">
        <v>431</v>
      </c>
      <c r="L37" t="s">
        <v>434</v>
      </c>
    </row>
    <row r="38" spans="1:12" ht="12.75">
      <c r="A38" s="2">
        <v>39370</v>
      </c>
      <c r="B38" t="s">
        <v>1566</v>
      </c>
      <c r="C38">
        <v>9526</v>
      </c>
      <c r="D38">
        <v>241047</v>
      </c>
      <c r="E38" s="25">
        <v>15700000</v>
      </c>
      <c r="F38">
        <v>218</v>
      </c>
      <c r="G38" t="s">
        <v>354</v>
      </c>
      <c r="H38" s="21">
        <f t="shared" si="1"/>
        <v>34226000</v>
      </c>
      <c r="I38" t="s">
        <v>756</v>
      </c>
      <c r="J38">
        <v>4040</v>
      </c>
      <c r="K38" t="s">
        <v>431</v>
      </c>
      <c r="L38" t="s">
        <v>434</v>
      </c>
    </row>
    <row r="39" spans="1:12" ht="12.75">
      <c r="A39" s="2">
        <v>39371</v>
      </c>
      <c r="B39" t="s">
        <v>1499</v>
      </c>
      <c r="C39">
        <v>9902</v>
      </c>
      <c r="D39">
        <v>288336</v>
      </c>
      <c r="E39" s="25">
        <v>10104153</v>
      </c>
      <c r="F39">
        <v>196.8</v>
      </c>
      <c r="G39" t="s">
        <v>354</v>
      </c>
      <c r="H39" s="21">
        <f t="shared" si="1"/>
        <v>19884973.104000002</v>
      </c>
      <c r="I39" t="s">
        <v>1500</v>
      </c>
      <c r="J39">
        <v>4520</v>
      </c>
      <c r="K39" t="s">
        <v>431</v>
      </c>
      <c r="L39" t="s">
        <v>434</v>
      </c>
    </row>
    <row r="40" spans="1:12" ht="12.75">
      <c r="A40" s="2">
        <v>39371</v>
      </c>
      <c r="B40" t="s">
        <v>452</v>
      </c>
      <c r="C40">
        <v>10100</v>
      </c>
      <c r="D40">
        <v>316720</v>
      </c>
      <c r="E40" s="25">
        <v>15568238</v>
      </c>
      <c r="F40">
        <v>185</v>
      </c>
      <c r="G40" t="s">
        <v>354</v>
      </c>
      <c r="H40" s="21">
        <f t="shared" si="1"/>
        <v>28801240.3</v>
      </c>
      <c r="I40" t="s">
        <v>453</v>
      </c>
      <c r="J40">
        <v>2010</v>
      </c>
      <c r="K40" t="s">
        <v>431</v>
      </c>
      <c r="L40" t="s">
        <v>434</v>
      </c>
    </row>
    <row r="41" spans="1:12" ht="12.75">
      <c r="A41" s="2">
        <v>39371</v>
      </c>
      <c r="B41" t="s">
        <v>460</v>
      </c>
      <c r="C41">
        <v>8060</v>
      </c>
      <c r="D41">
        <v>129546</v>
      </c>
      <c r="E41" s="25">
        <v>1500000</v>
      </c>
      <c r="F41">
        <v>90.11</v>
      </c>
      <c r="G41" t="s">
        <v>354</v>
      </c>
      <c r="H41" s="21">
        <f t="shared" si="1"/>
        <v>1351650</v>
      </c>
      <c r="I41" t="s">
        <v>461</v>
      </c>
      <c r="J41">
        <v>2020</v>
      </c>
      <c r="K41" t="s">
        <v>431</v>
      </c>
      <c r="L41" t="s">
        <v>434</v>
      </c>
    </row>
    <row r="42" spans="1:12" ht="12.75">
      <c r="A42" s="2">
        <v>39371</v>
      </c>
      <c r="B42" t="s">
        <v>473</v>
      </c>
      <c r="C42">
        <v>4166</v>
      </c>
      <c r="D42">
        <v>622</v>
      </c>
      <c r="E42" s="25">
        <v>1756141</v>
      </c>
      <c r="F42">
        <v>28.5</v>
      </c>
      <c r="G42" t="s">
        <v>354</v>
      </c>
      <c r="H42" s="21">
        <f t="shared" si="1"/>
        <v>500500.185</v>
      </c>
      <c r="I42" t="s">
        <v>475</v>
      </c>
      <c r="J42">
        <v>2540</v>
      </c>
      <c r="K42" t="s">
        <v>431</v>
      </c>
      <c r="L42" t="s">
        <v>434</v>
      </c>
    </row>
    <row r="43" spans="1:12" ht="12.75">
      <c r="A43" s="2">
        <v>39371</v>
      </c>
      <c r="B43" t="s">
        <v>476</v>
      </c>
      <c r="C43">
        <v>9732</v>
      </c>
      <c r="D43">
        <v>264906</v>
      </c>
      <c r="E43" s="25">
        <v>83906</v>
      </c>
      <c r="F43">
        <v>107.26</v>
      </c>
      <c r="G43" t="s">
        <v>354</v>
      </c>
      <c r="H43" s="21">
        <f t="shared" si="1"/>
        <v>89997.57560000001</v>
      </c>
      <c r="I43" t="s">
        <v>477</v>
      </c>
      <c r="J43">
        <v>4020</v>
      </c>
      <c r="K43" t="s">
        <v>431</v>
      </c>
      <c r="L43" t="s">
        <v>434</v>
      </c>
    </row>
    <row r="44" spans="1:12" ht="12.75">
      <c r="A44" s="2">
        <v>39371</v>
      </c>
      <c r="B44" t="s">
        <v>283</v>
      </c>
      <c r="C44">
        <v>10296</v>
      </c>
      <c r="D44">
        <v>343227</v>
      </c>
      <c r="E44" s="25">
        <v>250000</v>
      </c>
      <c r="F44">
        <v>35</v>
      </c>
      <c r="G44" t="s">
        <v>354</v>
      </c>
      <c r="H44" s="21">
        <f t="shared" si="1"/>
        <v>87500</v>
      </c>
      <c r="I44" t="s">
        <v>1334</v>
      </c>
      <c r="J44">
        <v>1510</v>
      </c>
      <c r="K44" t="s">
        <v>431</v>
      </c>
      <c r="L44" t="s">
        <v>434</v>
      </c>
    </row>
    <row r="45" spans="1:12" ht="12.75">
      <c r="A45" s="2">
        <v>39371</v>
      </c>
      <c r="B45" t="s">
        <v>1561</v>
      </c>
      <c r="C45">
        <v>7876</v>
      </c>
      <c r="D45">
        <v>120762</v>
      </c>
      <c r="E45" s="25">
        <v>814038</v>
      </c>
      <c r="F45">
        <v>138.2</v>
      </c>
      <c r="G45" t="s">
        <v>354</v>
      </c>
      <c r="H45" s="21">
        <f t="shared" si="1"/>
        <v>1125000.5159999998</v>
      </c>
      <c r="I45" t="s">
        <v>1563</v>
      </c>
      <c r="J45">
        <v>2020</v>
      </c>
      <c r="K45" t="s">
        <v>431</v>
      </c>
      <c r="L45" t="s">
        <v>434</v>
      </c>
    </row>
    <row r="46" spans="1:12" ht="12.75">
      <c r="A46" s="2">
        <v>39372</v>
      </c>
      <c r="B46" t="s">
        <v>499</v>
      </c>
      <c r="C46">
        <v>9268</v>
      </c>
      <c r="D46">
        <v>215003</v>
      </c>
      <c r="E46" s="25">
        <v>2000000</v>
      </c>
      <c r="F46">
        <v>150</v>
      </c>
      <c r="G46" t="s">
        <v>354</v>
      </c>
      <c r="H46" s="21">
        <f t="shared" si="1"/>
        <v>3000000</v>
      </c>
      <c r="I46" t="s">
        <v>500</v>
      </c>
      <c r="J46">
        <v>1510</v>
      </c>
      <c r="K46" t="s">
        <v>431</v>
      </c>
      <c r="L46" t="s">
        <v>434</v>
      </c>
    </row>
    <row r="47" spans="1:12" ht="12.75">
      <c r="A47" s="2">
        <v>39372</v>
      </c>
      <c r="B47" t="s">
        <v>515</v>
      </c>
      <c r="C47">
        <v>9156</v>
      </c>
      <c r="D47">
        <v>205018</v>
      </c>
      <c r="E47" s="25">
        <v>7000000</v>
      </c>
      <c r="F47">
        <v>20</v>
      </c>
      <c r="G47" t="s">
        <v>354</v>
      </c>
      <c r="H47" s="21">
        <f t="shared" si="1"/>
        <v>1400000</v>
      </c>
      <c r="I47" t="s">
        <v>516</v>
      </c>
      <c r="J47">
        <v>1510</v>
      </c>
      <c r="K47" t="s">
        <v>431</v>
      </c>
      <c r="L47" t="s">
        <v>434</v>
      </c>
    </row>
    <row r="48" spans="1:12" ht="12.75">
      <c r="A48" s="2">
        <v>39372</v>
      </c>
      <c r="B48" t="s">
        <v>517</v>
      </c>
      <c r="C48">
        <v>9156</v>
      </c>
      <c r="D48">
        <v>303945</v>
      </c>
      <c r="E48" s="25">
        <v>5500000</v>
      </c>
      <c r="F48">
        <v>0</v>
      </c>
      <c r="G48" t="s">
        <v>354</v>
      </c>
      <c r="H48" s="21">
        <f t="shared" si="1"/>
        <v>0</v>
      </c>
      <c r="I48" t="s">
        <v>518</v>
      </c>
      <c r="J48">
        <v>1510</v>
      </c>
      <c r="K48" t="s">
        <v>431</v>
      </c>
      <c r="L48" t="s">
        <v>434</v>
      </c>
    </row>
    <row r="49" spans="1:12" ht="12.75">
      <c r="A49" s="2">
        <v>39372</v>
      </c>
      <c r="B49" t="s">
        <v>1335</v>
      </c>
      <c r="C49">
        <v>9342</v>
      </c>
      <c r="D49">
        <v>222148</v>
      </c>
      <c r="E49" s="25">
        <v>13625443</v>
      </c>
      <c r="F49">
        <v>35.4</v>
      </c>
      <c r="G49" t="s">
        <v>354</v>
      </c>
      <c r="H49" s="21">
        <f t="shared" si="1"/>
        <v>4823406.822</v>
      </c>
      <c r="I49" t="s">
        <v>1336</v>
      </c>
      <c r="J49">
        <v>3520</v>
      </c>
      <c r="K49" t="s">
        <v>430</v>
      </c>
      <c r="L49" t="s">
        <v>434</v>
      </c>
    </row>
    <row r="50" spans="1:12" ht="12.75">
      <c r="A50" s="2">
        <v>39372</v>
      </c>
      <c r="B50" t="s">
        <v>1564</v>
      </c>
      <c r="C50">
        <v>4414</v>
      </c>
      <c r="D50">
        <v>1794</v>
      </c>
      <c r="E50" s="25">
        <v>359475352</v>
      </c>
      <c r="F50">
        <v>2</v>
      </c>
      <c r="G50" t="s">
        <v>354</v>
      </c>
      <c r="H50" s="21">
        <f t="shared" si="1"/>
        <v>7189507.04</v>
      </c>
      <c r="I50" t="s">
        <v>1565</v>
      </c>
      <c r="J50">
        <v>1510</v>
      </c>
      <c r="K50" t="s">
        <v>431</v>
      </c>
      <c r="L50" t="s">
        <v>434</v>
      </c>
    </row>
    <row r="51" spans="1:12" ht="12.75">
      <c r="A51" s="2">
        <v>39373</v>
      </c>
      <c r="B51" t="s">
        <v>486</v>
      </c>
      <c r="C51">
        <v>8729</v>
      </c>
      <c r="D51">
        <v>171766</v>
      </c>
      <c r="E51" s="25">
        <v>800000</v>
      </c>
      <c r="F51">
        <v>8</v>
      </c>
      <c r="G51" t="s">
        <v>354</v>
      </c>
      <c r="H51" s="21">
        <f t="shared" si="1"/>
        <v>64000</v>
      </c>
      <c r="I51" t="s">
        <v>487</v>
      </c>
      <c r="J51">
        <v>1510</v>
      </c>
      <c r="K51" t="s">
        <v>431</v>
      </c>
      <c r="L51" t="s">
        <v>434</v>
      </c>
    </row>
    <row r="52" spans="1:12" ht="12.75">
      <c r="A52" s="2">
        <v>39373</v>
      </c>
      <c r="B52" t="s">
        <v>486</v>
      </c>
      <c r="C52">
        <v>8729</v>
      </c>
      <c r="D52">
        <v>171766</v>
      </c>
      <c r="E52" s="25">
        <v>1000000</v>
      </c>
      <c r="F52">
        <v>8</v>
      </c>
      <c r="G52" t="s">
        <v>354</v>
      </c>
      <c r="H52" s="21">
        <f t="shared" si="1"/>
        <v>80000</v>
      </c>
      <c r="I52" t="s">
        <v>488</v>
      </c>
      <c r="J52">
        <v>1510</v>
      </c>
      <c r="K52" t="s">
        <v>431</v>
      </c>
      <c r="L52" t="s">
        <v>434</v>
      </c>
    </row>
    <row r="53" spans="1:12" ht="12.75">
      <c r="A53" s="2">
        <v>39373</v>
      </c>
      <c r="B53" t="s">
        <v>425</v>
      </c>
      <c r="C53">
        <v>9733</v>
      </c>
      <c r="D53">
        <v>265313</v>
      </c>
      <c r="E53" s="25">
        <v>150000</v>
      </c>
      <c r="F53">
        <v>18</v>
      </c>
      <c r="G53" t="s">
        <v>354</v>
      </c>
      <c r="H53" s="21">
        <f t="shared" si="1"/>
        <v>27000</v>
      </c>
      <c r="I53" t="s">
        <v>1556</v>
      </c>
      <c r="J53">
        <v>1510</v>
      </c>
      <c r="K53" t="s">
        <v>431</v>
      </c>
      <c r="L53" t="s">
        <v>434</v>
      </c>
    </row>
    <row r="54" spans="1:12" ht="12.75">
      <c r="A54" s="2">
        <v>39374</v>
      </c>
      <c r="B54" t="s">
        <v>460</v>
      </c>
      <c r="C54">
        <v>8060</v>
      </c>
      <c r="D54">
        <v>129546</v>
      </c>
      <c r="E54" s="25">
        <v>164632</v>
      </c>
      <c r="F54">
        <v>90.11</v>
      </c>
      <c r="G54" t="s">
        <v>354</v>
      </c>
      <c r="H54" s="21">
        <f t="shared" si="1"/>
        <v>148349.8952</v>
      </c>
      <c r="I54" t="s">
        <v>462</v>
      </c>
      <c r="J54">
        <v>2020</v>
      </c>
      <c r="K54" t="s">
        <v>431</v>
      </c>
      <c r="L54" t="s">
        <v>434</v>
      </c>
    </row>
    <row r="55" spans="1:12" ht="12.75">
      <c r="A55" s="2">
        <v>39374</v>
      </c>
      <c r="B55" t="s">
        <v>501</v>
      </c>
      <c r="C55">
        <v>7877</v>
      </c>
      <c r="D55">
        <v>120839</v>
      </c>
      <c r="E55" s="25">
        <v>75402826</v>
      </c>
      <c r="F55">
        <v>21</v>
      </c>
      <c r="G55" t="s">
        <v>354</v>
      </c>
      <c r="H55" s="21">
        <f t="shared" si="1"/>
        <v>15834593.46</v>
      </c>
      <c r="I55" t="s">
        <v>502</v>
      </c>
      <c r="J55">
        <v>5010</v>
      </c>
      <c r="K55" t="s">
        <v>431</v>
      </c>
      <c r="L55" t="s">
        <v>434</v>
      </c>
    </row>
    <row r="56" spans="1:12" ht="12.75">
      <c r="A56" s="2">
        <v>39374</v>
      </c>
      <c r="B56" t="s">
        <v>503</v>
      </c>
      <c r="C56">
        <v>7877</v>
      </c>
      <c r="D56">
        <v>317555</v>
      </c>
      <c r="E56" s="25">
        <v>1508056509</v>
      </c>
      <c r="F56">
        <v>21</v>
      </c>
      <c r="G56" t="s">
        <v>354</v>
      </c>
      <c r="H56" s="21">
        <f t="shared" si="1"/>
        <v>316691866.89</v>
      </c>
      <c r="I56" t="s">
        <v>504</v>
      </c>
      <c r="J56">
        <v>5010</v>
      </c>
      <c r="K56" t="s">
        <v>431</v>
      </c>
      <c r="L56" t="s">
        <v>434</v>
      </c>
    </row>
    <row r="57" spans="1:12" ht="12.75">
      <c r="A57" s="2">
        <v>39374</v>
      </c>
      <c r="B57" t="s">
        <v>519</v>
      </c>
      <c r="C57">
        <v>4861</v>
      </c>
      <c r="D57">
        <v>3257</v>
      </c>
      <c r="E57" s="25">
        <v>1750000</v>
      </c>
      <c r="F57">
        <v>1.8</v>
      </c>
      <c r="G57" t="s">
        <v>354</v>
      </c>
      <c r="H57" s="21">
        <f t="shared" si="1"/>
        <v>31500</v>
      </c>
      <c r="I57" t="s">
        <v>520</v>
      </c>
      <c r="J57">
        <v>1510</v>
      </c>
      <c r="K57" t="s">
        <v>431</v>
      </c>
      <c r="L57" t="s">
        <v>434</v>
      </c>
    </row>
    <row r="58" spans="1:12" ht="12.75">
      <c r="A58" s="2">
        <v>39377</v>
      </c>
      <c r="B58" t="s">
        <v>489</v>
      </c>
      <c r="C58">
        <v>5710</v>
      </c>
      <c r="D58">
        <v>23269</v>
      </c>
      <c r="E58" s="25">
        <v>55000000</v>
      </c>
      <c r="F58">
        <v>2.5</v>
      </c>
      <c r="G58" t="s">
        <v>354</v>
      </c>
      <c r="H58" s="21">
        <f t="shared" si="1"/>
        <v>1375000</v>
      </c>
      <c r="I58" t="s">
        <v>490</v>
      </c>
      <c r="J58">
        <v>1510</v>
      </c>
      <c r="K58" t="s">
        <v>431</v>
      </c>
      <c r="L58" t="s">
        <v>434</v>
      </c>
    </row>
    <row r="59" spans="1:12" ht="12.75">
      <c r="A59" s="2">
        <v>39377</v>
      </c>
      <c r="B59" t="s">
        <v>491</v>
      </c>
      <c r="C59">
        <v>5710</v>
      </c>
      <c r="D59">
        <v>244757</v>
      </c>
      <c r="E59" s="25">
        <v>55000000</v>
      </c>
      <c r="F59">
        <v>0</v>
      </c>
      <c r="G59" t="s">
        <v>354</v>
      </c>
      <c r="H59" s="21">
        <f t="shared" si="1"/>
        <v>0</v>
      </c>
      <c r="I59" t="s">
        <v>492</v>
      </c>
      <c r="J59">
        <v>1510</v>
      </c>
      <c r="K59" t="s">
        <v>431</v>
      </c>
      <c r="L59" t="s">
        <v>434</v>
      </c>
    </row>
    <row r="60" spans="1:12" ht="12.75">
      <c r="A60" s="2">
        <v>39378</v>
      </c>
      <c r="B60" t="s">
        <v>443</v>
      </c>
      <c r="C60">
        <v>8330</v>
      </c>
      <c r="D60">
        <v>140155</v>
      </c>
      <c r="E60" s="25">
        <v>8000000</v>
      </c>
      <c r="F60">
        <v>50</v>
      </c>
      <c r="G60" t="s">
        <v>354</v>
      </c>
      <c r="H60" s="21">
        <f t="shared" si="1"/>
        <v>4000000</v>
      </c>
      <c r="I60" t="s">
        <v>444</v>
      </c>
      <c r="J60">
        <v>1510</v>
      </c>
      <c r="K60" t="s">
        <v>431</v>
      </c>
      <c r="L60" t="s">
        <v>434</v>
      </c>
    </row>
    <row r="61" spans="1:12" ht="12.75">
      <c r="A61" s="2">
        <v>39378</v>
      </c>
      <c r="B61" t="s">
        <v>759</v>
      </c>
      <c r="C61">
        <v>9450</v>
      </c>
      <c r="D61">
        <v>233249</v>
      </c>
      <c r="E61" s="25">
        <v>140264</v>
      </c>
      <c r="F61">
        <v>606</v>
      </c>
      <c r="G61" t="s">
        <v>354</v>
      </c>
      <c r="H61" s="21">
        <f t="shared" si="1"/>
        <v>849999.84</v>
      </c>
      <c r="I61" t="s">
        <v>762</v>
      </c>
      <c r="J61">
        <v>2020</v>
      </c>
      <c r="K61" t="s">
        <v>431</v>
      </c>
      <c r="L61" t="s">
        <v>434</v>
      </c>
    </row>
    <row r="62" spans="1:12" ht="12.75">
      <c r="A62" s="2">
        <v>39378</v>
      </c>
      <c r="B62" t="s">
        <v>759</v>
      </c>
      <c r="C62">
        <v>9450</v>
      </c>
      <c r="D62">
        <v>233249</v>
      </c>
      <c r="E62" s="25">
        <v>76923</v>
      </c>
      <c r="F62">
        <v>1105</v>
      </c>
      <c r="G62" t="s">
        <v>354</v>
      </c>
      <c r="H62" s="21">
        <f t="shared" si="1"/>
        <v>849999.15</v>
      </c>
      <c r="I62" t="s">
        <v>761</v>
      </c>
      <c r="J62">
        <v>2020</v>
      </c>
      <c r="K62" t="s">
        <v>431</v>
      </c>
      <c r="L62" t="s">
        <v>434</v>
      </c>
    </row>
    <row r="63" spans="1:12" ht="12.75">
      <c r="A63" s="2">
        <v>39379</v>
      </c>
      <c r="B63" t="s">
        <v>1440</v>
      </c>
      <c r="C63">
        <v>7393</v>
      </c>
      <c r="D63">
        <v>52642</v>
      </c>
      <c r="E63" s="25">
        <v>2833333</v>
      </c>
      <c r="F63">
        <v>56.5</v>
      </c>
      <c r="G63" t="s">
        <v>354</v>
      </c>
      <c r="H63" s="21">
        <f t="shared" si="1"/>
        <v>1600833.145</v>
      </c>
      <c r="I63" t="s">
        <v>1441</v>
      </c>
      <c r="J63">
        <v>2550</v>
      </c>
      <c r="K63" t="s">
        <v>431</v>
      </c>
      <c r="L63" t="s">
        <v>434</v>
      </c>
    </row>
    <row r="64" spans="1:12" ht="12.75">
      <c r="A64" s="2">
        <v>39380</v>
      </c>
      <c r="B64" t="s">
        <v>458</v>
      </c>
      <c r="C64">
        <v>10069</v>
      </c>
      <c r="D64">
        <v>308282</v>
      </c>
      <c r="E64" s="25">
        <v>500000</v>
      </c>
      <c r="F64">
        <v>144</v>
      </c>
      <c r="G64" t="s">
        <v>354</v>
      </c>
      <c r="H64" s="21">
        <f t="shared" si="1"/>
        <v>720000</v>
      </c>
      <c r="I64" t="s">
        <v>459</v>
      </c>
      <c r="J64">
        <v>1510</v>
      </c>
      <c r="K64" t="s">
        <v>431</v>
      </c>
      <c r="L64" t="s">
        <v>434</v>
      </c>
    </row>
    <row r="65" spans="1:12" ht="12.75">
      <c r="A65" s="2">
        <v>39380</v>
      </c>
      <c r="B65" s="52" t="s">
        <v>1147</v>
      </c>
      <c r="C65">
        <v>9538</v>
      </c>
      <c r="D65" s="52">
        <v>241610</v>
      </c>
      <c r="E65" s="53">
        <v>1142646060</v>
      </c>
      <c r="G65" t="s">
        <v>354</v>
      </c>
      <c r="H65" s="21">
        <f t="shared" si="1"/>
        <v>0</v>
      </c>
      <c r="I65" s="59" t="s">
        <v>1148</v>
      </c>
      <c r="J65">
        <v>4040</v>
      </c>
      <c r="K65" t="s">
        <v>431</v>
      </c>
      <c r="L65" t="s">
        <v>429</v>
      </c>
    </row>
    <row r="66" spans="1:12" ht="12.75">
      <c r="A66" s="2">
        <v>39380</v>
      </c>
      <c r="B66" t="s">
        <v>465</v>
      </c>
      <c r="C66">
        <v>5117</v>
      </c>
      <c r="D66">
        <v>4670</v>
      </c>
      <c r="E66" s="25">
        <v>42857142</v>
      </c>
      <c r="F66">
        <v>13.5</v>
      </c>
      <c r="G66" t="s">
        <v>354</v>
      </c>
      <c r="H66" s="21">
        <f aca="true" t="shared" si="2" ref="H66:H89">E66*F66/100</f>
        <v>5785714.17</v>
      </c>
      <c r="I66" t="s">
        <v>1443</v>
      </c>
      <c r="J66">
        <v>3020</v>
      </c>
      <c r="K66" t="s">
        <v>431</v>
      </c>
      <c r="L66" t="s">
        <v>434</v>
      </c>
    </row>
    <row r="67" spans="1:12" ht="12.75">
      <c r="A67" s="2">
        <v>39380</v>
      </c>
      <c r="B67" t="s">
        <v>1559</v>
      </c>
      <c r="C67">
        <v>9330</v>
      </c>
      <c r="D67">
        <v>221599</v>
      </c>
      <c r="E67" s="25">
        <v>1126238</v>
      </c>
      <c r="F67">
        <v>202</v>
      </c>
      <c r="G67" t="s">
        <v>354</v>
      </c>
      <c r="H67" s="21">
        <f t="shared" si="2"/>
        <v>2275000.76</v>
      </c>
      <c r="I67" t="s">
        <v>1560</v>
      </c>
      <c r="J67">
        <v>2010</v>
      </c>
      <c r="K67" t="s">
        <v>431</v>
      </c>
      <c r="L67" t="s">
        <v>434</v>
      </c>
    </row>
    <row r="68" spans="1:12" ht="12.75">
      <c r="A68" s="2">
        <v>39380</v>
      </c>
      <c r="B68" t="s">
        <v>757</v>
      </c>
      <c r="C68">
        <v>9730</v>
      </c>
      <c r="D68">
        <v>264822</v>
      </c>
      <c r="E68" s="25">
        <v>297436507</v>
      </c>
      <c r="F68">
        <v>73.5</v>
      </c>
      <c r="G68" t="s">
        <v>354</v>
      </c>
      <c r="H68" s="21">
        <f t="shared" si="2"/>
        <v>218615832.645</v>
      </c>
      <c r="I68" t="s">
        <v>758</v>
      </c>
      <c r="J68">
        <v>1010</v>
      </c>
      <c r="K68" t="s">
        <v>431</v>
      </c>
      <c r="L68" t="s">
        <v>434</v>
      </c>
    </row>
    <row r="69" spans="1:12" ht="12.75">
      <c r="A69" s="2">
        <v>39381</v>
      </c>
      <c r="B69" t="s">
        <v>449</v>
      </c>
      <c r="C69">
        <v>10029</v>
      </c>
      <c r="D69">
        <v>301588</v>
      </c>
      <c r="E69" s="25">
        <v>285465</v>
      </c>
      <c r="F69">
        <v>175</v>
      </c>
      <c r="G69" t="s">
        <v>354</v>
      </c>
      <c r="H69" s="21">
        <f t="shared" si="2"/>
        <v>499563.75</v>
      </c>
      <c r="I69" t="s">
        <v>451</v>
      </c>
      <c r="J69">
        <v>2540</v>
      </c>
      <c r="K69" t="s">
        <v>431</v>
      </c>
      <c r="L69" t="s">
        <v>434</v>
      </c>
    </row>
    <row r="70" spans="1:12" ht="12.75">
      <c r="A70" s="2">
        <v>39381</v>
      </c>
      <c r="B70" t="s">
        <v>763</v>
      </c>
      <c r="C70">
        <v>10177</v>
      </c>
      <c r="D70">
        <v>326221</v>
      </c>
      <c r="E70" s="25">
        <v>20000000</v>
      </c>
      <c r="F70">
        <v>19.5</v>
      </c>
      <c r="G70" t="s">
        <v>354</v>
      </c>
      <c r="H70" s="21">
        <f t="shared" si="2"/>
        <v>3900000</v>
      </c>
      <c r="I70" t="s">
        <v>764</v>
      </c>
      <c r="J70">
        <v>1010</v>
      </c>
      <c r="K70" t="s">
        <v>431</v>
      </c>
      <c r="L70" t="s">
        <v>434</v>
      </c>
    </row>
    <row r="71" spans="1:12" ht="12.75">
      <c r="A71" s="2">
        <v>39384</v>
      </c>
      <c r="B71" t="s">
        <v>484</v>
      </c>
      <c r="C71">
        <v>7257</v>
      </c>
      <c r="D71">
        <v>45606</v>
      </c>
      <c r="E71" s="25">
        <v>2000000</v>
      </c>
      <c r="F71">
        <v>4.2</v>
      </c>
      <c r="G71" t="s">
        <v>354</v>
      </c>
      <c r="H71" s="21">
        <f t="shared" si="2"/>
        <v>84000</v>
      </c>
      <c r="I71" t="s">
        <v>485</v>
      </c>
      <c r="J71">
        <v>1510</v>
      </c>
      <c r="K71" t="s">
        <v>431</v>
      </c>
      <c r="L71" t="s">
        <v>434</v>
      </c>
    </row>
    <row r="72" spans="1:12" s="54" customFormat="1" ht="12.75">
      <c r="A72" s="2">
        <v>39384</v>
      </c>
      <c r="B72" t="s">
        <v>1341</v>
      </c>
      <c r="C72">
        <v>9370</v>
      </c>
      <c r="D72">
        <v>224044</v>
      </c>
      <c r="E72" s="25">
        <v>20250000</v>
      </c>
      <c r="F72">
        <v>43</v>
      </c>
      <c r="G72" t="s">
        <v>354</v>
      </c>
      <c r="H72" s="21">
        <f t="shared" si="2"/>
        <v>8707500</v>
      </c>
      <c r="I72" t="s">
        <v>1342</v>
      </c>
      <c r="J72">
        <v>4020</v>
      </c>
      <c r="K72" t="s">
        <v>431</v>
      </c>
      <c r="L72" t="s">
        <v>434</v>
      </c>
    </row>
    <row r="73" spans="1:12" ht="12.75">
      <c r="A73" s="2">
        <v>39385</v>
      </c>
      <c r="B73" t="s">
        <v>435</v>
      </c>
      <c r="C73">
        <v>9791</v>
      </c>
      <c r="D73">
        <v>274947</v>
      </c>
      <c r="E73" s="25">
        <v>600000</v>
      </c>
      <c r="F73">
        <v>29</v>
      </c>
      <c r="G73" t="s">
        <v>354</v>
      </c>
      <c r="H73" s="21">
        <f t="shared" si="2"/>
        <v>174000</v>
      </c>
      <c r="I73" t="s">
        <v>436</v>
      </c>
      <c r="J73">
        <v>1010</v>
      </c>
      <c r="K73" t="s">
        <v>431</v>
      </c>
      <c r="L73" t="s">
        <v>434</v>
      </c>
    </row>
    <row r="74" spans="1:12" ht="12.75">
      <c r="A74" s="2">
        <v>39385</v>
      </c>
      <c r="B74" t="s">
        <v>456</v>
      </c>
      <c r="C74">
        <v>7922</v>
      </c>
      <c r="D74">
        <v>123230</v>
      </c>
      <c r="E74" s="25">
        <v>300000000</v>
      </c>
      <c r="F74">
        <v>0.9</v>
      </c>
      <c r="G74" t="s">
        <v>354</v>
      </c>
      <c r="H74" s="21">
        <f t="shared" si="2"/>
        <v>2700000</v>
      </c>
      <c r="I74" t="s">
        <v>457</v>
      </c>
      <c r="J74">
        <v>5010</v>
      </c>
      <c r="K74" t="s">
        <v>431</v>
      </c>
      <c r="L74" t="s">
        <v>434</v>
      </c>
    </row>
    <row r="75" spans="1:12" ht="12.75">
      <c r="A75" s="2">
        <v>39385</v>
      </c>
      <c r="B75" t="s">
        <v>1510</v>
      </c>
      <c r="C75">
        <v>9517</v>
      </c>
      <c r="D75">
        <v>239433</v>
      </c>
      <c r="E75" s="25">
        <v>5826323</v>
      </c>
      <c r="F75">
        <v>46.75</v>
      </c>
      <c r="G75" t="s">
        <v>354</v>
      </c>
      <c r="H75" s="21">
        <f t="shared" si="2"/>
        <v>2723806.0025</v>
      </c>
      <c r="I75" t="s">
        <v>1511</v>
      </c>
      <c r="J75">
        <v>2010</v>
      </c>
      <c r="K75" t="s">
        <v>431</v>
      </c>
      <c r="L75" t="s">
        <v>434</v>
      </c>
    </row>
    <row r="76" spans="1:12" ht="12.75">
      <c r="A76" s="2">
        <v>39385</v>
      </c>
      <c r="B76" t="s">
        <v>482</v>
      </c>
      <c r="C76">
        <v>4025</v>
      </c>
      <c r="D76">
        <v>62</v>
      </c>
      <c r="E76" s="25">
        <v>13138927</v>
      </c>
      <c r="F76">
        <v>20</v>
      </c>
      <c r="G76" t="s">
        <v>354</v>
      </c>
      <c r="H76" s="21">
        <f t="shared" si="2"/>
        <v>2627785.4</v>
      </c>
      <c r="I76" t="s">
        <v>1456</v>
      </c>
      <c r="J76">
        <v>2020</v>
      </c>
      <c r="K76" t="s">
        <v>431</v>
      </c>
      <c r="L76" t="s">
        <v>434</v>
      </c>
    </row>
    <row r="77" spans="1:12" ht="12.75">
      <c r="A77" s="2">
        <v>39385</v>
      </c>
      <c r="B77" t="s">
        <v>482</v>
      </c>
      <c r="C77">
        <v>4025</v>
      </c>
      <c r="D77">
        <v>62</v>
      </c>
      <c r="E77" s="25">
        <v>21594173</v>
      </c>
      <c r="F77">
        <v>20</v>
      </c>
      <c r="G77" t="s">
        <v>354</v>
      </c>
      <c r="H77" s="21">
        <f t="shared" si="2"/>
        <v>4318834.6</v>
      </c>
      <c r="I77" t="s">
        <v>1457</v>
      </c>
      <c r="J77">
        <v>2020</v>
      </c>
      <c r="K77" t="s">
        <v>431</v>
      </c>
      <c r="L77" t="s">
        <v>434</v>
      </c>
    </row>
    <row r="78" spans="1:12" ht="12.75">
      <c r="A78" s="2">
        <v>39385</v>
      </c>
      <c r="B78" t="s">
        <v>495</v>
      </c>
      <c r="C78">
        <v>4594</v>
      </c>
      <c r="D78">
        <v>2459</v>
      </c>
      <c r="E78" s="25">
        <v>8888888</v>
      </c>
      <c r="F78" s="51">
        <v>71</v>
      </c>
      <c r="G78" t="s">
        <v>354</v>
      </c>
      <c r="H78" s="21">
        <f t="shared" si="2"/>
        <v>6311110.48</v>
      </c>
      <c r="I78" t="s">
        <v>496</v>
      </c>
      <c r="J78">
        <v>1510</v>
      </c>
      <c r="K78" t="s">
        <v>431</v>
      </c>
      <c r="L78" t="s">
        <v>434</v>
      </c>
    </row>
    <row r="79" spans="1:12" ht="12.75">
      <c r="A79" s="2">
        <v>39385</v>
      </c>
      <c r="B79" t="s">
        <v>511</v>
      </c>
      <c r="C79">
        <v>9078</v>
      </c>
      <c r="D79">
        <v>198808</v>
      </c>
      <c r="E79" s="25">
        <v>5000000</v>
      </c>
      <c r="F79">
        <v>15</v>
      </c>
      <c r="G79" t="s">
        <v>354</v>
      </c>
      <c r="H79" s="21">
        <f t="shared" si="2"/>
        <v>750000</v>
      </c>
      <c r="I79" t="s">
        <v>512</v>
      </c>
      <c r="J79">
        <v>1510</v>
      </c>
      <c r="K79" t="s">
        <v>431</v>
      </c>
      <c r="L79" t="s">
        <v>434</v>
      </c>
    </row>
    <row r="80" spans="1:12" ht="12.75">
      <c r="A80" s="2">
        <v>39385</v>
      </c>
      <c r="B80" t="s">
        <v>1347</v>
      </c>
      <c r="C80">
        <v>5738</v>
      </c>
      <c r="D80">
        <v>23954</v>
      </c>
      <c r="E80" s="25">
        <v>227978</v>
      </c>
      <c r="F80">
        <v>175.45</v>
      </c>
      <c r="G80" t="s">
        <v>354</v>
      </c>
      <c r="H80" s="21">
        <f t="shared" si="2"/>
        <v>399987.40099999995</v>
      </c>
      <c r="I80" t="s">
        <v>1348</v>
      </c>
      <c r="J80">
        <v>1510</v>
      </c>
      <c r="K80" t="s">
        <v>431</v>
      </c>
      <c r="L80" t="s">
        <v>434</v>
      </c>
    </row>
    <row r="81" spans="1:12" ht="12.75">
      <c r="A81" s="2">
        <v>39386</v>
      </c>
      <c r="B81" t="s">
        <v>505</v>
      </c>
      <c r="C81">
        <v>8064</v>
      </c>
      <c r="D81">
        <v>129743</v>
      </c>
      <c r="E81" s="25">
        <v>64663985</v>
      </c>
      <c r="F81" s="51">
        <v>114.5</v>
      </c>
      <c r="G81" t="s">
        <v>354</v>
      </c>
      <c r="H81" s="21">
        <f t="shared" si="2"/>
        <v>74040262.825</v>
      </c>
      <c r="I81" t="s">
        <v>506</v>
      </c>
      <c r="J81">
        <v>3510</v>
      </c>
      <c r="K81" t="s">
        <v>431</v>
      </c>
      <c r="L81" t="s">
        <v>434</v>
      </c>
    </row>
    <row r="82" spans="1:12" ht="12.75">
      <c r="A82" s="2">
        <v>39357</v>
      </c>
      <c r="B82" t="s">
        <v>1529</v>
      </c>
      <c r="C82">
        <v>4670</v>
      </c>
      <c r="D82">
        <v>2666</v>
      </c>
      <c r="E82" s="25">
        <v>-4224642</v>
      </c>
      <c r="F82" s="51">
        <v>2747.46</v>
      </c>
      <c r="G82" s="51" t="s">
        <v>957</v>
      </c>
      <c r="H82" s="71">
        <f t="shared" si="2"/>
        <v>-116070349.0932</v>
      </c>
      <c r="I82" t="s">
        <v>1530</v>
      </c>
      <c r="J82">
        <v>4510</v>
      </c>
      <c r="K82" t="s">
        <v>431</v>
      </c>
      <c r="L82" t="s">
        <v>434</v>
      </c>
    </row>
    <row r="83" spans="1:12" ht="12.75">
      <c r="A83" s="2">
        <v>39358</v>
      </c>
      <c r="B83" t="s">
        <v>1523</v>
      </c>
      <c r="C83">
        <v>9823</v>
      </c>
      <c r="D83">
        <v>278506</v>
      </c>
      <c r="E83" s="25">
        <v>-8723759</v>
      </c>
      <c r="F83" s="51">
        <v>155.05</v>
      </c>
      <c r="G83" s="51" t="s">
        <v>957</v>
      </c>
      <c r="H83" s="71">
        <f t="shared" si="2"/>
        <v>-13526188.3295</v>
      </c>
      <c r="I83" t="s">
        <v>1524</v>
      </c>
      <c r="J83">
        <v>1510</v>
      </c>
      <c r="K83" t="s">
        <v>1519</v>
      </c>
      <c r="L83" t="s">
        <v>434</v>
      </c>
    </row>
    <row r="84" spans="1:12" ht="12.75">
      <c r="A84" s="2">
        <v>39358</v>
      </c>
      <c r="B84" t="s">
        <v>1525</v>
      </c>
      <c r="C84">
        <v>8997</v>
      </c>
      <c r="D84">
        <v>194273</v>
      </c>
      <c r="E84" s="25">
        <v>-12525373</v>
      </c>
      <c r="F84" s="51">
        <v>410.5808</v>
      </c>
      <c r="G84" s="51" t="s">
        <v>957</v>
      </c>
      <c r="H84" s="71">
        <f t="shared" si="2"/>
        <v>-51426776.666384004</v>
      </c>
      <c r="I84" t="s">
        <v>1526</v>
      </c>
      <c r="J84">
        <v>4020</v>
      </c>
      <c r="K84" t="s">
        <v>576</v>
      </c>
      <c r="L84" t="s">
        <v>434</v>
      </c>
    </row>
    <row r="85" spans="1:12" ht="12.75">
      <c r="A85" s="2">
        <v>39360</v>
      </c>
      <c r="B85" t="s">
        <v>26</v>
      </c>
      <c r="C85">
        <v>8495</v>
      </c>
      <c r="D85">
        <v>151016</v>
      </c>
      <c r="E85" s="25">
        <v>2335100</v>
      </c>
      <c r="F85" s="51">
        <v>305</v>
      </c>
      <c r="G85" s="51" t="s">
        <v>957</v>
      </c>
      <c r="H85" s="71">
        <f t="shared" si="2"/>
        <v>7122055</v>
      </c>
      <c r="I85" t="s">
        <v>27</v>
      </c>
      <c r="J85">
        <v>5010</v>
      </c>
      <c r="K85" t="s">
        <v>28</v>
      </c>
      <c r="L85" t="s">
        <v>434</v>
      </c>
    </row>
    <row r="86" spans="1:12" ht="12.75">
      <c r="A86" s="2">
        <v>39366</v>
      </c>
      <c r="B86" t="s">
        <v>1513</v>
      </c>
      <c r="C86">
        <v>10196</v>
      </c>
      <c r="D86">
        <v>328573</v>
      </c>
      <c r="E86">
        <v>-100</v>
      </c>
      <c r="F86" s="51">
        <v>0</v>
      </c>
      <c r="G86" s="51" t="s">
        <v>957</v>
      </c>
      <c r="H86" s="71">
        <f t="shared" si="2"/>
        <v>0</v>
      </c>
      <c r="I86" t="s">
        <v>1514</v>
      </c>
      <c r="J86">
        <v>1510</v>
      </c>
      <c r="K86" t="s">
        <v>431</v>
      </c>
      <c r="L86" t="s">
        <v>434</v>
      </c>
    </row>
    <row r="87" spans="1:12" ht="12.75">
      <c r="A87" s="2">
        <v>39367</v>
      </c>
      <c r="B87" t="s">
        <v>275</v>
      </c>
      <c r="C87">
        <v>9453</v>
      </c>
      <c r="D87">
        <v>233427</v>
      </c>
      <c r="E87">
        <v>666</v>
      </c>
      <c r="F87" s="51">
        <v>41</v>
      </c>
      <c r="G87" s="51" t="s">
        <v>957</v>
      </c>
      <c r="H87" s="71">
        <f t="shared" si="2"/>
        <v>273.06</v>
      </c>
      <c r="I87" t="s">
        <v>1521</v>
      </c>
      <c r="J87">
        <v>5010</v>
      </c>
      <c r="K87" t="s">
        <v>431</v>
      </c>
      <c r="L87" t="s">
        <v>434</v>
      </c>
    </row>
    <row r="88" spans="1:12" ht="12.75">
      <c r="A88" s="2">
        <v>39367</v>
      </c>
      <c r="B88" t="s">
        <v>524</v>
      </c>
      <c r="C88">
        <v>5283</v>
      </c>
      <c r="D88">
        <v>5229</v>
      </c>
      <c r="E88">
        <v>99</v>
      </c>
      <c r="F88" s="51">
        <v>10.5</v>
      </c>
      <c r="G88" s="51" t="s">
        <v>957</v>
      </c>
      <c r="H88" s="71">
        <f t="shared" si="2"/>
        <v>10.395</v>
      </c>
      <c r="I88" t="s">
        <v>1533</v>
      </c>
      <c r="J88">
        <v>4520</v>
      </c>
      <c r="K88" t="s">
        <v>431</v>
      </c>
      <c r="L88" t="s">
        <v>434</v>
      </c>
    </row>
    <row r="89" spans="1:12" ht="12.75">
      <c r="A89" s="2">
        <v>39372</v>
      </c>
      <c r="B89" t="s">
        <v>29</v>
      </c>
      <c r="C89">
        <v>7627</v>
      </c>
      <c r="D89">
        <v>59966</v>
      </c>
      <c r="E89">
        <v>-226</v>
      </c>
      <c r="F89" s="51">
        <v>0</v>
      </c>
      <c r="G89" s="51" t="s">
        <v>957</v>
      </c>
      <c r="H89" s="71">
        <f t="shared" si="2"/>
        <v>0</v>
      </c>
      <c r="I89" t="s">
        <v>30</v>
      </c>
      <c r="J89">
        <v>2530</v>
      </c>
      <c r="K89" t="s">
        <v>431</v>
      </c>
      <c r="L89" t="s">
        <v>434</v>
      </c>
    </row>
    <row r="90" spans="1:12" ht="12.75">
      <c r="A90" s="2">
        <v>39357</v>
      </c>
      <c r="B90" t="s">
        <v>834</v>
      </c>
      <c r="C90">
        <v>5251</v>
      </c>
      <c r="D90">
        <v>5080</v>
      </c>
      <c r="E90" s="25">
        <v>7500</v>
      </c>
      <c r="F90">
        <v>222.5</v>
      </c>
      <c r="G90" t="s">
        <v>358</v>
      </c>
      <c r="H90" s="21">
        <f aca="true" t="shared" si="3" ref="H90:H105">F90*E90/100</f>
        <v>16687.5</v>
      </c>
      <c r="I90" t="s">
        <v>835</v>
      </c>
      <c r="J90">
        <v>2540</v>
      </c>
      <c r="K90" t="s">
        <v>431</v>
      </c>
      <c r="L90" t="s">
        <v>434</v>
      </c>
    </row>
    <row r="91" spans="1:12" ht="12.75">
      <c r="A91" s="2">
        <v>39357</v>
      </c>
      <c r="B91" t="s">
        <v>834</v>
      </c>
      <c r="C91">
        <v>5251</v>
      </c>
      <c r="D91">
        <v>5080</v>
      </c>
      <c r="E91" s="25">
        <v>7600</v>
      </c>
      <c r="F91">
        <v>177.5</v>
      </c>
      <c r="G91" t="s">
        <v>358</v>
      </c>
      <c r="H91" s="21">
        <f t="shared" si="3"/>
        <v>13490</v>
      </c>
      <c r="I91" t="s">
        <v>836</v>
      </c>
      <c r="J91">
        <v>2540</v>
      </c>
      <c r="K91" t="s">
        <v>431</v>
      </c>
      <c r="L91" t="s">
        <v>434</v>
      </c>
    </row>
    <row r="92" spans="1:12" ht="12.75">
      <c r="A92" s="2">
        <v>39359</v>
      </c>
      <c r="B92" t="s">
        <v>830</v>
      </c>
      <c r="C92">
        <v>4187</v>
      </c>
      <c r="D92">
        <v>790</v>
      </c>
      <c r="E92" s="25">
        <v>1000000</v>
      </c>
      <c r="F92">
        <v>18.8</v>
      </c>
      <c r="G92" t="s">
        <v>358</v>
      </c>
      <c r="H92" s="21">
        <f t="shared" si="3"/>
        <v>188000</v>
      </c>
      <c r="I92" t="s">
        <v>831</v>
      </c>
      <c r="J92">
        <v>1010</v>
      </c>
      <c r="K92" t="s">
        <v>431</v>
      </c>
      <c r="L92" t="s">
        <v>434</v>
      </c>
    </row>
    <row r="93" spans="1:12" ht="12.75">
      <c r="A93" s="2">
        <v>39360</v>
      </c>
      <c r="B93" t="s">
        <v>837</v>
      </c>
      <c r="C93">
        <v>5824</v>
      </c>
      <c r="D93">
        <v>27227</v>
      </c>
      <c r="E93" s="25">
        <v>6350310</v>
      </c>
      <c r="F93">
        <v>4.99</v>
      </c>
      <c r="G93" t="s">
        <v>358</v>
      </c>
      <c r="H93" s="21">
        <f t="shared" si="3"/>
        <v>316880.46900000004</v>
      </c>
      <c r="I93" t="s">
        <v>838</v>
      </c>
      <c r="J93">
        <v>1510</v>
      </c>
      <c r="K93" t="s">
        <v>431</v>
      </c>
      <c r="L93" t="s">
        <v>434</v>
      </c>
    </row>
    <row r="94" spans="1:12" ht="12.75">
      <c r="A94" s="2">
        <v>39363</v>
      </c>
      <c r="B94" t="s">
        <v>821</v>
      </c>
      <c r="C94">
        <v>4060</v>
      </c>
      <c r="D94">
        <v>168</v>
      </c>
      <c r="E94" s="25">
        <v>25000</v>
      </c>
      <c r="F94">
        <v>762</v>
      </c>
      <c r="G94" t="s">
        <v>358</v>
      </c>
      <c r="H94" s="21">
        <f t="shared" si="3"/>
        <v>190500</v>
      </c>
      <c r="I94" t="s">
        <v>822</v>
      </c>
      <c r="J94">
        <v>1510</v>
      </c>
      <c r="K94" t="s">
        <v>431</v>
      </c>
      <c r="L94" t="s">
        <v>434</v>
      </c>
    </row>
    <row r="95" spans="1:12" ht="12.75">
      <c r="A95" s="2">
        <v>39363</v>
      </c>
      <c r="B95" t="s">
        <v>821</v>
      </c>
      <c r="C95">
        <v>4060</v>
      </c>
      <c r="D95">
        <v>168</v>
      </c>
      <c r="E95" s="25">
        <v>10000</v>
      </c>
      <c r="F95">
        <v>516</v>
      </c>
      <c r="G95" t="s">
        <v>358</v>
      </c>
      <c r="H95" s="21">
        <f t="shared" si="3"/>
        <v>51600</v>
      </c>
      <c r="I95" t="s">
        <v>823</v>
      </c>
      <c r="J95">
        <v>1510</v>
      </c>
      <c r="K95" t="s">
        <v>431</v>
      </c>
      <c r="L95" t="s">
        <v>434</v>
      </c>
    </row>
    <row r="96" spans="1:12" ht="12.75">
      <c r="A96" s="2">
        <v>39364</v>
      </c>
      <c r="B96" t="s">
        <v>830</v>
      </c>
      <c r="C96">
        <v>4187</v>
      </c>
      <c r="D96">
        <v>790</v>
      </c>
      <c r="E96" s="25">
        <v>1000000</v>
      </c>
      <c r="F96">
        <v>18.8</v>
      </c>
      <c r="G96" t="s">
        <v>358</v>
      </c>
      <c r="H96" s="21">
        <f t="shared" si="3"/>
        <v>188000</v>
      </c>
      <c r="I96" t="s">
        <v>864</v>
      </c>
      <c r="J96">
        <v>1010</v>
      </c>
      <c r="K96" t="s">
        <v>431</v>
      </c>
      <c r="L96" t="s">
        <v>434</v>
      </c>
    </row>
    <row r="97" spans="1:12" ht="12.75">
      <c r="A97" s="2">
        <v>39367</v>
      </c>
      <c r="B97" t="s">
        <v>419</v>
      </c>
      <c r="C97">
        <v>5296</v>
      </c>
      <c r="D97">
        <v>5259</v>
      </c>
      <c r="E97" s="25">
        <v>475441</v>
      </c>
      <c r="F97">
        <v>40</v>
      </c>
      <c r="G97" t="s">
        <v>358</v>
      </c>
      <c r="H97" s="21">
        <f t="shared" si="3"/>
        <v>190176.4</v>
      </c>
      <c r="I97" t="s">
        <v>839</v>
      </c>
      <c r="J97">
        <v>1510</v>
      </c>
      <c r="K97" t="s">
        <v>431</v>
      </c>
      <c r="L97" t="s">
        <v>434</v>
      </c>
    </row>
    <row r="98" spans="1:12" ht="12.75">
      <c r="A98" s="2">
        <v>39367</v>
      </c>
      <c r="B98" t="s">
        <v>840</v>
      </c>
      <c r="C98">
        <v>5296</v>
      </c>
      <c r="D98">
        <v>55941</v>
      </c>
      <c r="E98" s="25">
        <v>-475441</v>
      </c>
      <c r="F98">
        <v>0</v>
      </c>
      <c r="G98" t="s">
        <v>358</v>
      </c>
      <c r="H98" s="21">
        <f t="shared" si="3"/>
        <v>0</v>
      </c>
      <c r="I98" t="s">
        <v>829</v>
      </c>
      <c r="J98">
        <v>1510</v>
      </c>
      <c r="K98" t="s">
        <v>431</v>
      </c>
      <c r="L98" t="s">
        <v>434</v>
      </c>
    </row>
    <row r="99" spans="1:12" ht="12.75">
      <c r="A99" s="2">
        <v>39380</v>
      </c>
      <c r="B99" t="s">
        <v>824</v>
      </c>
      <c r="C99">
        <v>9008</v>
      </c>
      <c r="D99">
        <v>195243</v>
      </c>
      <c r="E99" s="25">
        <v>3000000</v>
      </c>
      <c r="F99">
        <v>12.4</v>
      </c>
      <c r="G99" t="s">
        <v>358</v>
      </c>
      <c r="H99" s="21">
        <f t="shared" si="3"/>
        <v>372000</v>
      </c>
      <c r="I99" t="s">
        <v>825</v>
      </c>
      <c r="J99">
        <v>1510</v>
      </c>
      <c r="K99" t="s">
        <v>431</v>
      </c>
      <c r="L99" t="s">
        <v>434</v>
      </c>
    </row>
    <row r="100" spans="1:12" ht="12.75">
      <c r="A100" s="2">
        <v>39381</v>
      </c>
      <c r="B100" t="s">
        <v>904</v>
      </c>
      <c r="C100">
        <v>5146</v>
      </c>
      <c r="D100">
        <v>4766</v>
      </c>
      <c r="E100" s="25">
        <v>6000000</v>
      </c>
      <c r="F100">
        <v>2</v>
      </c>
      <c r="G100" t="s">
        <v>358</v>
      </c>
      <c r="H100" s="21">
        <f t="shared" si="3"/>
        <v>120000</v>
      </c>
      <c r="I100" t="s">
        <v>905</v>
      </c>
      <c r="J100">
        <v>1510</v>
      </c>
      <c r="K100" t="s">
        <v>431</v>
      </c>
      <c r="L100" t="s">
        <v>434</v>
      </c>
    </row>
    <row r="101" spans="1:12" ht="12.75">
      <c r="A101" s="2">
        <v>39385</v>
      </c>
      <c r="B101" t="s">
        <v>419</v>
      </c>
      <c r="C101">
        <v>5296</v>
      </c>
      <c r="D101">
        <v>5259</v>
      </c>
      <c r="E101" s="25">
        <v>1000</v>
      </c>
      <c r="F101">
        <v>40</v>
      </c>
      <c r="G101" t="s">
        <v>358</v>
      </c>
      <c r="H101" s="21">
        <f t="shared" si="3"/>
        <v>400</v>
      </c>
      <c r="I101" t="s">
        <v>839</v>
      </c>
      <c r="J101">
        <v>1510</v>
      </c>
      <c r="K101" t="s">
        <v>431</v>
      </c>
      <c r="L101" t="s">
        <v>434</v>
      </c>
    </row>
    <row r="102" spans="1:12" ht="12.75">
      <c r="A102" s="2">
        <v>39385</v>
      </c>
      <c r="B102" t="s">
        <v>840</v>
      </c>
      <c r="C102">
        <v>5296</v>
      </c>
      <c r="D102">
        <v>55941</v>
      </c>
      <c r="E102" s="25">
        <v>-1000</v>
      </c>
      <c r="F102">
        <v>0</v>
      </c>
      <c r="G102" t="s">
        <v>358</v>
      </c>
      <c r="H102" s="21">
        <f t="shared" si="3"/>
        <v>0</v>
      </c>
      <c r="I102" t="s">
        <v>829</v>
      </c>
      <c r="J102">
        <v>1510</v>
      </c>
      <c r="K102" t="s">
        <v>431</v>
      </c>
      <c r="L102" t="s">
        <v>434</v>
      </c>
    </row>
    <row r="103" spans="1:12" ht="12.75">
      <c r="A103" s="2">
        <v>39386</v>
      </c>
      <c r="B103" t="s">
        <v>824</v>
      </c>
      <c r="C103">
        <v>9008</v>
      </c>
      <c r="D103">
        <v>195243</v>
      </c>
      <c r="E103" s="25">
        <v>1101875</v>
      </c>
      <c r="F103">
        <v>12.4</v>
      </c>
      <c r="G103" t="s">
        <v>358</v>
      </c>
      <c r="H103" s="21">
        <f t="shared" si="3"/>
        <v>136632.5</v>
      </c>
      <c r="I103" t="s">
        <v>825</v>
      </c>
      <c r="J103">
        <v>1510</v>
      </c>
      <c r="K103" t="s">
        <v>431</v>
      </c>
      <c r="L103" t="s">
        <v>434</v>
      </c>
    </row>
    <row r="104" spans="1:12" ht="12.75">
      <c r="A104" s="2">
        <v>39386</v>
      </c>
      <c r="B104" t="s">
        <v>826</v>
      </c>
      <c r="C104">
        <v>4456</v>
      </c>
      <c r="D104">
        <v>1910</v>
      </c>
      <c r="E104" s="25">
        <v>4000</v>
      </c>
      <c r="F104">
        <v>9</v>
      </c>
      <c r="G104" t="s">
        <v>358</v>
      </c>
      <c r="H104" s="21">
        <f t="shared" si="3"/>
        <v>360</v>
      </c>
      <c r="I104" t="s">
        <v>827</v>
      </c>
      <c r="J104">
        <v>1510</v>
      </c>
      <c r="K104" t="s">
        <v>431</v>
      </c>
      <c r="L104" t="s">
        <v>434</v>
      </c>
    </row>
    <row r="105" spans="1:12" ht="12.75">
      <c r="A105" s="2">
        <v>39386</v>
      </c>
      <c r="B105" t="s">
        <v>828</v>
      </c>
      <c r="C105">
        <v>4456</v>
      </c>
      <c r="D105">
        <v>1911</v>
      </c>
      <c r="E105" s="25">
        <v>-4000</v>
      </c>
      <c r="F105">
        <v>0</v>
      </c>
      <c r="G105" t="s">
        <v>358</v>
      </c>
      <c r="H105" s="21">
        <f t="shared" si="3"/>
        <v>0</v>
      </c>
      <c r="I105" t="s">
        <v>829</v>
      </c>
      <c r="J105">
        <v>1510</v>
      </c>
      <c r="K105" t="s">
        <v>431</v>
      </c>
      <c r="L105" t="s">
        <v>434</v>
      </c>
    </row>
    <row r="106" spans="1:12" ht="12.75">
      <c r="A106" s="2">
        <v>39356</v>
      </c>
      <c r="B106" t="s">
        <v>881</v>
      </c>
      <c r="C106">
        <v>4098</v>
      </c>
      <c r="D106">
        <v>456</v>
      </c>
      <c r="E106" s="25">
        <v>2440117</v>
      </c>
      <c r="F106">
        <v>150.3</v>
      </c>
      <c r="G106" t="s">
        <v>842</v>
      </c>
      <c r="H106" s="21">
        <f aca="true" t="shared" si="4" ref="H106:H169">E106*F106/100</f>
        <v>3667495.8510000003</v>
      </c>
      <c r="I106" t="s">
        <v>882</v>
      </c>
      <c r="J106">
        <v>2010</v>
      </c>
      <c r="K106" t="s">
        <v>431</v>
      </c>
      <c r="L106" t="s">
        <v>434</v>
      </c>
    </row>
    <row r="107" spans="1:12" ht="12.75">
      <c r="A107" s="2">
        <v>39356</v>
      </c>
      <c r="B107" t="s">
        <v>884</v>
      </c>
      <c r="C107">
        <v>4098</v>
      </c>
      <c r="D107">
        <v>294287</v>
      </c>
      <c r="E107" s="25">
        <v>-2440117</v>
      </c>
      <c r="F107">
        <v>0</v>
      </c>
      <c r="G107" t="s">
        <v>842</v>
      </c>
      <c r="H107" s="21">
        <f t="shared" si="4"/>
        <v>0</v>
      </c>
      <c r="I107" t="s">
        <v>878</v>
      </c>
      <c r="J107">
        <v>2010</v>
      </c>
      <c r="K107" t="s">
        <v>431</v>
      </c>
      <c r="L107" t="s">
        <v>434</v>
      </c>
    </row>
    <row r="108" spans="1:12" ht="12.75">
      <c r="A108" s="2">
        <v>39356</v>
      </c>
      <c r="B108" t="s">
        <v>890</v>
      </c>
      <c r="C108">
        <v>5063</v>
      </c>
      <c r="D108">
        <v>4485</v>
      </c>
      <c r="E108" s="25">
        <v>25891</v>
      </c>
      <c r="F108">
        <v>0</v>
      </c>
      <c r="G108" t="s">
        <v>842</v>
      </c>
      <c r="H108" s="21">
        <f t="shared" si="4"/>
        <v>0</v>
      </c>
      <c r="I108" t="s">
        <v>891</v>
      </c>
      <c r="J108">
        <v>4030</v>
      </c>
      <c r="K108" t="s">
        <v>431</v>
      </c>
      <c r="L108" t="s">
        <v>434</v>
      </c>
    </row>
    <row r="109" spans="1:12" ht="12.75">
      <c r="A109" s="2">
        <v>39357</v>
      </c>
      <c r="B109" t="s">
        <v>865</v>
      </c>
      <c r="C109">
        <v>5713</v>
      </c>
      <c r="D109">
        <v>23334</v>
      </c>
      <c r="E109" s="25">
        <v>17199176</v>
      </c>
      <c r="F109">
        <v>34.6</v>
      </c>
      <c r="G109" t="s">
        <v>842</v>
      </c>
      <c r="H109" s="21">
        <f t="shared" si="4"/>
        <v>5950914.896000001</v>
      </c>
      <c r="I109" t="s">
        <v>866</v>
      </c>
      <c r="J109">
        <v>1510</v>
      </c>
      <c r="K109" t="s">
        <v>431</v>
      </c>
      <c r="L109" t="s">
        <v>434</v>
      </c>
    </row>
    <row r="110" spans="1:12" ht="12.75">
      <c r="A110" s="2">
        <v>39357</v>
      </c>
      <c r="B110" t="s">
        <v>885</v>
      </c>
      <c r="C110">
        <v>8274</v>
      </c>
      <c r="D110">
        <v>137903</v>
      </c>
      <c r="E110" s="25">
        <v>268571</v>
      </c>
      <c r="F110">
        <v>0</v>
      </c>
      <c r="G110" t="s">
        <v>842</v>
      </c>
      <c r="H110" s="21">
        <f t="shared" si="4"/>
        <v>0</v>
      </c>
      <c r="I110" t="s">
        <v>886</v>
      </c>
      <c r="J110">
        <v>3510</v>
      </c>
      <c r="K110" t="s">
        <v>431</v>
      </c>
      <c r="L110" t="s">
        <v>434</v>
      </c>
    </row>
    <row r="111" spans="1:12" ht="12.75">
      <c r="A111" s="2">
        <v>39357</v>
      </c>
      <c r="B111" t="s">
        <v>906</v>
      </c>
      <c r="C111">
        <v>5006</v>
      </c>
      <c r="D111">
        <v>4005</v>
      </c>
      <c r="E111" s="25">
        <v>338982</v>
      </c>
      <c r="F111">
        <v>295</v>
      </c>
      <c r="G111" t="s">
        <v>842</v>
      </c>
      <c r="H111" s="21">
        <f t="shared" si="4"/>
        <v>999996.9</v>
      </c>
      <c r="I111" t="s">
        <v>907</v>
      </c>
      <c r="J111">
        <v>2020</v>
      </c>
      <c r="K111" t="s">
        <v>431</v>
      </c>
      <c r="L111" t="s">
        <v>434</v>
      </c>
    </row>
    <row r="112" spans="1:12" ht="12.75">
      <c r="A112" s="2">
        <v>39358</v>
      </c>
      <c r="B112" t="s">
        <v>855</v>
      </c>
      <c r="C112">
        <v>7174</v>
      </c>
      <c r="D112">
        <v>38185</v>
      </c>
      <c r="E112" s="25">
        <v>749964</v>
      </c>
      <c r="F112">
        <v>390</v>
      </c>
      <c r="G112" t="s">
        <v>842</v>
      </c>
      <c r="H112" s="21">
        <f t="shared" si="4"/>
        <v>2924859.6</v>
      </c>
      <c r="I112" t="s">
        <v>856</v>
      </c>
      <c r="J112">
        <v>4020</v>
      </c>
      <c r="K112" t="s">
        <v>431</v>
      </c>
      <c r="L112" t="s">
        <v>434</v>
      </c>
    </row>
    <row r="113" spans="1:12" ht="12.75">
      <c r="A113" s="2">
        <v>39358</v>
      </c>
      <c r="B113" t="s">
        <v>858</v>
      </c>
      <c r="C113">
        <v>7174</v>
      </c>
      <c r="D113">
        <v>207644</v>
      </c>
      <c r="E113" s="25">
        <v>-749964</v>
      </c>
      <c r="F113">
        <v>0</v>
      </c>
      <c r="G113" t="s">
        <v>842</v>
      </c>
      <c r="H113" s="21">
        <f t="shared" si="4"/>
        <v>0</v>
      </c>
      <c r="I113" t="s">
        <v>859</v>
      </c>
      <c r="J113">
        <v>4020</v>
      </c>
      <c r="K113" t="s">
        <v>431</v>
      </c>
      <c r="L113" t="s">
        <v>434</v>
      </c>
    </row>
    <row r="114" spans="1:12" ht="12.75">
      <c r="A114" s="2">
        <v>39358</v>
      </c>
      <c r="B114" t="s">
        <v>911</v>
      </c>
      <c r="C114">
        <v>8775</v>
      </c>
      <c r="D114">
        <v>174792</v>
      </c>
      <c r="E114" s="25">
        <v>50000</v>
      </c>
      <c r="F114">
        <v>0</v>
      </c>
      <c r="G114" t="s">
        <v>842</v>
      </c>
      <c r="H114" s="21">
        <f t="shared" si="4"/>
        <v>0</v>
      </c>
      <c r="I114" t="s">
        <v>912</v>
      </c>
      <c r="J114">
        <v>1010</v>
      </c>
      <c r="K114" t="s">
        <v>431</v>
      </c>
      <c r="L114" t="s">
        <v>434</v>
      </c>
    </row>
    <row r="115" spans="1:12" ht="12.75">
      <c r="A115" s="2">
        <v>39359</v>
      </c>
      <c r="B115" t="s">
        <v>860</v>
      </c>
      <c r="C115">
        <v>8353</v>
      </c>
      <c r="D115">
        <v>140997</v>
      </c>
      <c r="E115" s="25">
        <v>8000000</v>
      </c>
      <c r="F115">
        <v>0</v>
      </c>
      <c r="G115" t="s">
        <v>842</v>
      </c>
      <c r="H115" s="21">
        <f t="shared" si="4"/>
        <v>0</v>
      </c>
      <c r="I115" t="s">
        <v>861</v>
      </c>
      <c r="J115">
        <v>4020</v>
      </c>
      <c r="K115" t="s">
        <v>431</v>
      </c>
      <c r="L115" t="s">
        <v>434</v>
      </c>
    </row>
    <row r="116" spans="1:12" ht="12.75">
      <c r="A116" s="2">
        <v>39359</v>
      </c>
      <c r="B116" t="s">
        <v>874</v>
      </c>
      <c r="C116">
        <v>7847</v>
      </c>
      <c r="D116">
        <v>98012</v>
      </c>
      <c r="E116" s="25">
        <v>1284379</v>
      </c>
      <c r="F116">
        <v>11</v>
      </c>
      <c r="G116" t="s">
        <v>842</v>
      </c>
      <c r="H116" s="21">
        <f t="shared" si="4"/>
        <v>141281.69</v>
      </c>
      <c r="I116" t="s">
        <v>875</v>
      </c>
      <c r="J116">
        <v>2010</v>
      </c>
      <c r="K116" t="s">
        <v>431</v>
      </c>
      <c r="L116" t="s">
        <v>434</v>
      </c>
    </row>
    <row r="117" spans="1:12" ht="12.75">
      <c r="A117" s="2">
        <v>39359</v>
      </c>
      <c r="B117" t="s">
        <v>877</v>
      </c>
      <c r="C117">
        <v>7847</v>
      </c>
      <c r="D117">
        <v>283808</v>
      </c>
      <c r="E117" s="25">
        <v>-1046531</v>
      </c>
      <c r="F117">
        <v>0</v>
      </c>
      <c r="G117" t="s">
        <v>842</v>
      </c>
      <c r="H117" s="21">
        <f t="shared" si="4"/>
        <v>0</v>
      </c>
      <c r="I117" t="s">
        <v>878</v>
      </c>
      <c r="J117">
        <v>2010</v>
      </c>
      <c r="K117" t="s">
        <v>431</v>
      </c>
      <c r="L117" t="s">
        <v>434</v>
      </c>
    </row>
    <row r="118" spans="1:12" ht="12.75">
      <c r="A118" s="2">
        <v>39359</v>
      </c>
      <c r="B118" t="s">
        <v>906</v>
      </c>
      <c r="C118">
        <v>5006</v>
      </c>
      <c r="D118">
        <v>4005</v>
      </c>
      <c r="E118" s="25">
        <v>338982</v>
      </c>
      <c r="F118">
        <v>295</v>
      </c>
      <c r="G118" t="s">
        <v>842</v>
      </c>
      <c r="H118" s="21">
        <f t="shared" si="4"/>
        <v>999996.9</v>
      </c>
      <c r="I118" t="s">
        <v>908</v>
      </c>
      <c r="J118">
        <v>2020</v>
      </c>
      <c r="K118" t="s">
        <v>431</v>
      </c>
      <c r="L118" t="s">
        <v>434</v>
      </c>
    </row>
    <row r="119" spans="1:12" ht="12.75">
      <c r="A119" s="2">
        <v>39360</v>
      </c>
      <c r="B119" t="s">
        <v>852</v>
      </c>
      <c r="C119">
        <v>4809</v>
      </c>
      <c r="D119">
        <v>3064</v>
      </c>
      <c r="E119" s="25">
        <v>2000000</v>
      </c>
      <c r="F119">
        <v>6.499</v>
      </c>
      <c r="G119" t="s">
        <v>842</v>
      </c>
      <c r="H119" s="21">
        <f t="shared" si="4"/>
        <v>129980</v>
      </c>
      <c r="I119" t="s">
        <v>853</v>
      </c>
      <c r="J119">
        <v>2020</v>
      </c>
      <c r="K119" t="s">
        <v>431</v>
      </c>
      <c r="L119" t="s">
        <v>434</v>
      </c>
    </row>
    <row r="120" spans="1:12" ht="12.75">
      <c r="A120" s="2">
        <v>39363</v>
      </c>
      <c r="B120" t="s">
        <v>881</v>
      </c>
      <c r="C120">
        <v>4098</v>
      </c>
      <c r="D120">
        <v>456</v>
      </c>
      <c r="E120" s="25">
        <v>4384</v>
      </c>
      <c r="F120">
        <v>154.1</v>
      </c>
      <c r="G120" t="s">
        <v>842</v>
      </c>
      <c r="H120" s="21">
        <f t="shared" si="4"/>
        <v>6755.744000000001</v>
      </c>
      <c r="I120" t="s">
        <v>883</v>
      </c>
      <c r="J120">
        <v>2010</v>
      </c>
      <c r="K120" t="s">
        <v>431</v>
      </c>
      <c r="L120" t="s">
        <v>434</v>
      </c>
    </row>
    <row r="121" spans="1:12" ht="12.75">
      <c r="A121" s="2">
        <v>39363</v>
      </c>
      <c r="B121" t="s">
        <v>884</v>
      </c>
      <c r="C121">
        <v>4098</v>
      </c>
      <c r="D121">
        <v>294287</v>
      </c>
      <c r="E121" s="25">
        <v>-3673</v>
      </c>
      <c r="F121">
        <v>0</v>
      </c>
      <c r="G121" t="s">
        <v>842</v>
      </c>
      <c r="H121" s="21">
        <f t="shared" si="4"/>
        <v>0</v>
      </c>
      <c r="I121" t="s">
        <v>878</v>
      </c>
      <c r="J121">
        <v>2010</v>
      </c>
      <c r="K121" t="s">
        <v>431</v>
      </c>
      <c r="L121" t="s">
        <v>434</v>
      </c>
    </row>
    <row r="122" spans="1:12" ht="12.75">
      <c r="A122" s="2">
        <v>39363</v>
      </c>
      <c r="B122" t="s">
        <v>906</v>
      </c>
      <c r="C122">
        <v>5006</v>
      </c>
      <c r="D122">
        <v>4005</v>
      </c>
      <c r="E122" s="25">
        <v>338982</v>
      </c>
      <c r="F122">
        <v>295</v>
      </c>
      <c r="G122" t="s">
        <v>842</v>
      </c>
      <c r="H122" s="21">
        <f t="shared" si="4"/>
        <v>999996.9</v>
      </c>
      <c r="I122" t="s">
        <v>908</v>
      </c>
      <c r="J122">
        <v>2020</v>
      </c>
      <c r="K122" t="s">
        <v>431</v>
      </c>
      <c r="L122" t="s">
        <v>434</v>
      </c>
    </row>
    <row r="123" spans="1:12" ht="12.75">
      <c r="A123" s="2">
        <v>39364</v>
      </c>
      <c r="B123" t="s">
        <v>850</v>
      </c>
      <c r="C123">
        <v>7381</v>
      </c>
      <c r="D123">
        <v>51593</v>
      </c>
      <c r="E123" s="25">
        <v>1781735</v>
      </c>
      <c r="F123">
        <v>10.5</v>
      </c>
      <c r="G123" t="s">
        <v>842</v>
      </c>
      <c r="H123" s="21">
        <f t="shared" si="4"/>
        <v>187082.175</v>
      </c>
      <c r="I123" t="s">
        <v>851</v>
      </c>
      <c r="J123">
        <v>3520</v>
      </c>
      <c r="K123" t="s">
        <v>431</v>
      </c>
      <c r="L123" t="s">
        <v>434</v>
      </c>
    </row>
    <row r="124" spans="1:12" ht="12.75">
      <c r="A124" s="2">
        <v>39364</v>
      </c>
      <c r="B124" t="s">
        <v>507</v>
      </c>
      <c r="C124">
        <v>5836</v>
      </c>
      <c r="D124">
        <v>27508</v>
      </c>
      <c r="E124" s="25">
        <v>124330650</v>
      </c>
      <c r="F124">
        <v>8.043</v>
      </c>
      <c r="G124" t="s">
        <v>842</v>
      </c>
      <c r="H124" s="21">
        <f t="shared" si="4"/>
        <v>9999914.179499999</v>
      </c>
      <c r="I124" t="s">
        <v>868</v>
      </c>
      <c r="J124">
        <v>2540</v>
      </c>
      <c r="K124" t="s">
        <v>431</v>
      </c>
      <c r="L124" t="s">
        <v>434</v>
      </c>
    </row>
    <row r="125" spans="1:12" ht="12.75">
      <c r="A125" s="2">
        <v>39365</v>
      </c>
      <c r="B125" t="s">
        <v>869</v>
      </c>
      <c r="C125">
        <v>4541</v>
      </c>
      <c r="D125">
        <v>2242</v>
      </c>
      <c r="E125" s="25">
        <v>1569080</v>
      </c>
      <c r="F125">
        <v>29</v>
      </c>
      <c r="G125" t="s">
        <v>842</v>
      </c>
      <c r="H125" s="21">
        <f t="shared" si="4"/>
        <v>455033.2</v>
      </c>
      <c r="I125" t="s">
        <v>870</v>
      </c>
      <c r="J125">
        <v>3520</v>
      </c>
      <c r="K125" t="s">
        <v>431</v>
      </c>
      <c r="L125" t="s">
        <v>434</v>
      </c>
    </row>
    <row r="126" spans="1:12" ht="12.75">
      <c r="A126" s="2">
        <v>39365</v>
      </c>
      <c r="B126" t="s">
        <v>898</v>
      </c>
      <c r="C126">
        <v>4723</v>
      </c>
      <c r="D126">
        <v>2804</v>
      </c>
      <c r="E126" s="25">
        <v>333655332</v>
      </c>
      <c r="F126">
        <v>4.046</v>
      </c>
      <c r="G126" t="s">
        <v>842</v>
      </c>
      <c r="H126" s="21">
        <f t="shared" si="4"/>
        <v>13499694.73272</v>
      </c>
      <c r="I126" t="s">
        <v>899</v>
      </c>
      <c r="J126">
        <v>1510</v>
      </c>
      <c r="K126" t="s">
        <v>431</v>
      </c>
      <c r="L126" t="s">
        <v>434</v>
      </c>
    </row>
    <row r="127" spans="1:12" ht="12.75">
      <c r="A127" s="2">
        <v>39366</v>
      </c>
      <c r="B127" t="s">
        <v>1507</v>
      </c>
      <c r="C127">
        <v>9771</v>
      </c>
      <c r="D127">
        <v>272912</v>
      </c>
      <c r="E127" s="25">
        <v>-238095</v>
      </c>
      <c r="F127" s="51">
        <v>21</v>
      </c>
      <c r="G127" s="51" t="s">
        <v>842</v>
      </c>
      <c r="H127" s="71">
        <f t="shared" si="4"/>
        <v>-49999.95</v>
      </c>
      <c r="I127" t="s">
        <v>1508</v>
      </c>
      <c r="J127">
        <v>1010</v>
      </c>
      <c r="K127" t="s">
        <v>431</v>
      </c>
      <c r="L127" t="s">
        <v>434</v>
      </c>
    </row>
    <row r="128" spans="1:12" ht="12.75">
      <c r="A128" s="2">
        <v>39366</v>
      </c>
      <c r="B128" t="s">
        <v>896</v>
      </c>
      <c r="C128">
        <v>8232</v>
      </c>
      <c r="D128">
        <v>136659</v>
      </c>
      <c r="E128" s="25">
        <v>40000000</v>
      </c>
      <c r="F128">
        <v>2.5</v>
      </c>
      <c r="G128" s="51" t="s">
        <v>842</v>
      </c>
      <c r="H128" s="21">
        <f t="shared" si="4"/>
        <v>1000000</v>
      </c>
      <c r="I128" t="s">
        <v>25</v>
      </c>
      <c r="J128">
        <v>2540</v>
      </c>
      <c r="K128" t="s">
        <v>431</v>
      </c>
      <c r="L128" t="s">
        <v>434</v>
      </c>
    </row>
    <row r="129" spans="1:12" ht="12.75">
      <c r="A129" s="2">
        <v>39367</v>
      </c>
      <c r="B129" t="s">
        <v>885</v>
      </c>
      <c r="C129">
        <v>8274</v>
      </c>
      <c r="D129">
        <v>137903</v>
      </c>
      <c r="E129" s="25">
        <v>285714</v>
      </c>
      <c r="F129">
        <v>0</v>
      </c>
      <c r="G129" t="s">
        <v>842</v>
      </c>
      <c r="H129" s="21">
        <f t="shared" si="4"/>
        <v>0</v>
      </c>
      <c r="I129" t="s">
        <v>887</v>
      </c>
      <c r="J129">
        <v>3510</v>
      </c>
      <c r="K129" t="s">
        <v>431</v>
      </c>
      <c r="L129" t="s">
        <v>434</v>
      </c>
    </row>
    <row r="130" spans="1:12" ht="12.75">
      <c r="A130" s="2">
        <v>39370</v>
      </c>
      <c r="B130" t="s">
        <v>841</v>
      </c>
      <c r="C130">
        <v>5882</v>
      </c>
      <c r="D130">
        <v>29478</v>
      </c>
      <c r="E130" s="25">
        <v>1417401</v>
      </c>
      <c r="F130">
        <v>0</v>
      </c>
      <c r="G130" t="s">
        <v>842</v>
      </c>
      <c r="H130" s="21">
        <f t="shared" si="4"/>
        <v>0</v>
      </c>
      <c r="I130" t="s">
        <v>843</v>
      </c>
      <c r="J130">
        <v>5010</v>
      </c>
      <c r="K130" t="s">
        <v>431</v>
      </c>
      <c r="L130" t="s">
        <v>434</v>
      </c>
    </row>
    <row r="131" spans="1:12" ht="12.75">
      <c r="A131" s="2">
        <v>39370</v>
      </c>
      <c r="B131" t="s">
        <v>845</v>
      </c>
      <c r="C131">
        <v>5882</v>
      </c>
      <c r="D131">
        <v>173655</v>
      </c>
      <c r="E131" s="25">
        <v>-115400</v>
      </c>
      <c r="F131">
        <v>0</v>
      </c>
      <c r="G131" t="s">
        <v>842</v>
      </c>
      <c r="H131" s="21">
        <f t="shared" si="4"/>
        <v>0</v>
      </c>
      <c r="I131" t="s">
        <v>1494</v>
      </c>
      <c r="J131">
        <v>5010</v>
      </c>
      <c r="K131" t="s">
        <v>431</v>
      </c>
      <c r="L131" t="s">
        <v>434</v>
      </c>
    </row>
    <row r="132" spans="1:12" ht="12.75">
      <c r="A132" s="2">
        <v>39371</v>
      </c>
      <c r="B132" t="s">
        <v>900</v>
      </c>
      <c r="C132">
        <v>8575</v>
      </c>
      <c r="D132">
        <v>158342</v>
      </c>
      <c r="E132" s="25">
        <v>17658800</v>
      </c>
      <c r="F132">
        <v>0</v>
      </c>
      <c r="G132" t="s">
        <v>842</v>
      </c>
      <c r="H132" s="21">
        <f t="shared" si="4"/>
        <v>0</v>
      </c>
      <c r="I132" t="s">
        <v>901</v>
      </c>
      <c r="J132">
        <v>3010</v>
      </c>
      <c r="K132" t="s">
        <v>431</v>
      </c>
      <c r="L132" t="s">
        <v>434</v>
      </c>
    </row>
    <row r="133" spans="1:12" ht="12.75">
      <c r="A133" s="2">
        <v>39372</v>
      </c>
      <c r="B133" t="s">
        <v>848</v>
      </c>
      <c r="C133">
        <v>8216</v>
      </c>
      <c r="D133">
        <v>136016</v>
      </c>
      <c r="E133" s="25">
        <v>520750</v>
      </c>
      <c r="F133">
        <v>40</v>
      </c>
      <c r="G133" t="s">
        <v>842</v>
      </c>
      <c r="H133" s="21">
        <f t="shared" si="4"/>
        <v>208300</v>
      </c>
      <c r="I133" t="s">
        <v>849</v>
      </c>
      <c r="J133">
        <v>1010</v>
      </c>
      <c r="K133" t="s">
        <v>431</v>
      </c>
      <c r="L133" t="s">
        <v>434</v>
      </c>
    </row>
    <row r="134" spans="1:12" ht="12.75">
      <c r="A134" s="2">
        <v>39372</v>
      </c>
      <c r="B134" t="s">
        <v>1740</v>
      </c>
      <c r="C134">
        <v>8216</v>
      </c>
      <c r="D134">
        <v>207193</v>
      </c>
      <c r="E134" s="25">
        <v>-520750</v>
      </c>
      <c r="F134">
        <v>0</v>
      </c>
      <c r="G134" t="s">
        <v>842</v>
      </c>
      <c r="H134" s="21">
        <f t="shared" si="4"/>
        <v>0</v>
      </c>
      <c r="I134" t="s">
        <v>1498</v>
      </c>
      <c r="J134">
        <v>1010</v>
      </c>
      <c r="K134" t="s">
        <v>431</v>
      </c>
      <c r="L134" t="s">
        <v>434</v>
      </c>
    </row>
    <row r="135" spans="1:12" ht="12.75">
      <c r="A135" s="2">
        <v>39372</v>
      </c>
      <c r="B135" t="s">
        <v>862</v>
      </c>
      <c r="C135">
        <v>7759</v>
      </c>
      <c r="D135">
        <v>90414</v>
      </c>
      <c r="E135" s="25">
        <v>-8000000</v>
      </c>
      <c r="F135">
        <v>0</v>
      </c>
      <c r="G135" t="s">
        <v>842</v>
      </c>
      <c r="H135" s="21">
        <f t="shared" si="4"/>
        <v>0</v>
      </c>
      <c r="I135" t="s">
        <v>863</v>
      </c>
      <c r="J135">
        <v>5010</v>
      </c>
      <c r="K135" t="s">
        <v>431</v>
      </c>
      <c r="L135" t="s">
        <v>434</v>
      </c>
    </row>
    <row r="136" spans="1:12" ht="12.75">
      <c r="A136" s="2">
        <v>39373</v>
      </c>
      <c r="B136" t="s">
        <v>872</v>
      </c>
      <c r="C136">
        <v>4124</v>
      </c>
      <c r="D136">
        <v>518</v>
      </c>
      <c r="E136" s="25">
        <v>540000</v>
      </c>
      <c r="F136">
        <v>55</v>
      </c>
      <c r="G136" t="s">
        <v>842</v>
      </c>
      <c r="H136" s="21">
        <f t="shared" si="4"/>
        <v>297000</v>
      </c>
      <c r="I136" t="s">
        <v>873</v>
      </c>
      <c r="J136">
        <v>4020</v>
      </c>
      <c r="K136" t="s">
        <v>431</v>
      </c>
      <c r="L136" t="s">
        <v>434</v>
      </c>
    </row>
    <row r="137" spans="1:12" ht="12.75">
      <c r="A137" s="2">
        <v>39373</v>
      </c>
      <c r="B137" t="s">
        <v>879</v>
      </c>
      <c r="C137">
        <v>9515</v>
      </c>
      <c r="D137">
        <v>239343</v>
      </c>
      <c r="E137" s="25">
        <v>294118</v>
      </c>
      <c r="F137">
        <v>17</v>
      </c>
      <c r="G137" t="s">
        <v>842</v>
      </c>
      <c r="H137" s="21">
        <f t="shared" si="4"/>
        <v>50000.06</v>
      </c>
      <c r="I137" t="s">
        <v>880</v>
      </c>
      <c r="J137">
        <v>3520</v>
      </c>
      <c r="K137" t="s">
        <v>431</v>
      </c>
      <c r="L137" t="s">
        <v>434</v>
      </c>
    </row>
    <row r="138" spans="1:12" ht="12.75">
      <c r="A138" s="2">
        <v>39374</v>
      </c>
      <c r="B138" t="s">
        <v>896</v>
      </c>
      <c r="C138">
        <v>8232</v>
      </c>
      <c r="D138">
        <v>136659</v>
      </c>
      <c r="E138" s="25">
        <v>2597402</v>
      </c>
      <c r="F138">
        <v>1.54</v>
      </c>
      <c r="G138" t="s">
        <v>842</v>
      </c>
      <c r="H138" s="21">
        <f t="shared" si="4"/>
        <v>39999.9908</v>
      </c>
      <c r="I138" t="s">
        <v>897</v>
      </c>
      <c r="J138">
        <v>2540</v>
      </c>
      <c r="K138" t="s">
        <v>431</v>
      </c>
      <c r="L138" t="s">
        <v>434</v>
      </c>
    </row>
    <row r="139" spans="1:12" ht="12.75">
      <c r="A139" s="2">
        <v>39377</v>
      </c>
      <c r="B139" t="s">
        <v>874</v>
      </c>
      <c r="C139">
        <v>7847</v>
      </c>
      <c r="D139">
        <v>98012</v>
      </c>
      <c r="E139" s="25">
        <v>765279</v>
      </c>
      <c r="F139">
        <v>11</v>
      </c>
      <c r="G139" t="s">
        <v>842</v>
      </c>
      <c r="H139" s="21">
        <f t="shared" si="4"/>
        <v>84180.69</v>
      </c>
      <c r="I139" t="s">
        <v>876</v>
      </c>
      <c r="J139">
        <v>2010</v>
      </c>
      <c r="K139" t="s">
        <v>431</v>
      </c>
      <c r="L139" t="s">
        <v>434</v>
      </c>
    </row>
    <row r="140" spans="1:12" ht="12.75">
      <c r="A140" s="2">
        <v>39377</v>
      </c>
      <c r="B140" t="s">
        <v>877</v>
      </c>
      <c r="C140">
        <v>7847</v>
      </c>
      <c r="D140">
        <v>283808</v>
      </c>
      <c r="E140" s="25">
        <v>-623561</v>
      </c>
      <c r="F140">
        <v>0</v>
      </c>
      <c r="G140" s="51" t="s">
        <v>842</v>
      </c>
      <c r="H140" s="21">
        <f t="shared" si="4"/>
        <v>0</v>
      </c>
      <c r="I140" t="s">
        <v>1498</v>
      </c>
      <c r="J140">
        <v>2010</v>
      </c>
      <c r="K140" t="s">
        <v>431</v>
      </c>
      <c r="L140" t="s">
        <v>434</v>
      </c>
    </row>
    <row r="141" spans="1:12" ht="12.75">
      <c r="A141" s="2">
        <v>39377</v>
      </c>
      <c r="B141" t="s">
        <v>906</v>
      </c>
      <c r="C141">
        <v>5006</v>
      </c>
      <c r="D141">
        <v>4005</v>
      </c>
      <c r="E141" s="25">
        <v>169491</v>
      </c>
      <c r="F141">
        <v>295</v>
      </c>
      <c r="G141" t="s">
        <v>842</v>
      </c>
      <c r="H141" s="21">
        <f t="shared" si="4"/>
        <v>499998.45</v>
      </c>
      <c r="I141" t="s">
        <v>908</v>
      </c>
      <c r="J141">
        <v>2020</v>
      </c>
      <c r="K141" t="s">
        <v>431</v>
      </c>
      <c r="L141" t="s">
        <v>434</v>
      </c>
    </row>
    <row r="142" spans="1:12" ht="12.75">
      <c r="A142" s="2">
        <v>39378</v>
      </c>
      <c r="B142" t="s">
        <v>841</v>
      </c>
      <c r="C142">
        <v>5882</v>
      </c>
      <c r="D142">
        <v>29478</v>
      </c>
      <c r="E142" s="25">
        <v>614125</v>
      </c>
      <c r="F142">
        <v>0</v>
      </c>
      <c r="G142" t="s">
        <v>842</v>
      </c>
      <c r="H142" s="21">
        <f t="shared" si="4"/>
        <v>0</v>
      </c>
      <c r="I142" t="s">
        <v>844</v>
      </c>
      <c r="J142">
        <v>5010</v>
      </c>
      <c r="K142" t="s">
        <v>431</v>
      </c>
      <c r="L142" t="s">
        <v>434</v>
      </c>
    </row>
    <row r="143" spans="1:12" ht="12.75">
      <c r="A143" s="2">
        <v>39378</v>
      </c>
      <c r="B143" t="s">
        <v>845</v>
      </c>
      <c r="C143">
        <v>5882</v>
      </c>
      <c r="D143">
        <v>173655</v>
      </c>
      <c r="E143" s="25">
        <v>-50000</v>
      </c>
      <c r="F143">
        <v>0</v>
      </c>
      <c r="G143" t="s">
        <v>842</v>
      </c>
      <c r="H143" s="21">
        <f t="shared" si="4"/>
        <v>0</v>
      </c>
      <c r="I143" t="s">
        <v>846</v>
      </c>
      <c r="J143">
        <v>5010</v>
      </c>
      <c r="K143" t="s">
        <v>431</v>
      </c>
      <c r="L143" t="s">
        <v>434</v>
      </c>
    </row>
    <row r="144" spans="1:12" ht="12.75">
      <c r="A144" s="2">
        <v>39378</v>
      </c>
      <c r="B144" t="s">
        <v>890</v>
      </c>
      <c r="C144">
        <v>5063</v>
      </c>
      <c r="D144">
        <v>4485</v>
      </c>
      <c r="E144" s="25">
        <v>1679</v>
      </c>
      <c r="F144">
        <v>3087</v>
      </c>
      <c r="G144" t="s">
        <v>842</v>
      </c>
      <c r="H144" s="21">
        <f t="shared" si="4"/>
        <v>51830.73</v>
      </c>
      <c r="I144" t="s">
        <v>892</v>
      </c>
      <c r="J144">
        <v>4030</v>
      </c>
      <c r="K144" t="s">
        <v>431</v>
      </c>
      <c r="L144" t="s">
        <v>434</v>
      </c>
    </row>
    <row r="145" spans="1:12" ht="12.75">
      <c r="A145" s="2">
        <v>39378</v>
      </c>
      <c r="B145" t="s">
        <v>890</v>
      </c>
      <c r="C145">
        <v>5063</v>
      </c>
      <c r="D145">
        <v>4485</v>
      </c>
      <c r="E145" s="25">
        <v>1555</v>
      </c>
      <c r="F145">
        <v>2383</v>
      </c>
      <c r="G145" t="s">
        <v>842</v>
      </c>
      <c r="H145" s="21">
        <f t="shared" si="4"/>
        <v>37055.65</v>
      </c>
      <c r="I145" t="s">
        <v>893</v>
      </c>
      <c r="J145">
        <v>4030</v>
      </c>
      <c r="K145" t="s">
        <v>431</v>
      </c>
      <c r="L145" t="s">
        <v>434</v>
      </c>
    </row>
    <row r="146" spans="1:12" ht="12.75">
      <c r="A146" s="2">
        <v>39378</v>
      </c>
      <c r="B146" t="s">
        <v>890</v>
      </c>
      <c r="C146">
        <v>5063</v>
      </c>
      <c r="D146">
        <v>4485</v>
      </c>
      <c r="E146" s="25">
        <v>1608</v>
      </c>
      <c r="F146">
        <v>3404</v>
      </c>
      <c r="G146" t="s">
        <v>842</v>
      </c>
      <c r="H146" s="21">
        <f t="shared" si="4"/>
        <v>54736.32</v>
      </c>
      <c r="I146" t="s">
        <v>894</v>
      </c>
      <c r="J146">
        <v>4030</v>
      </c>
      <c r="K146" t="s">
        <v>431</v>
      </c>
      <c r="L146" t="s">
        <v>434</v>
      </c>
    </row>
    <row r="147" spans="1:12" ht="12.75">
      <c r="A147" s="2">
        <v>39378</v>
      </c>
      <c r="B147" t="s">
        <v>890</v>
      </c>
      <c r="C147">
        <v>5063</v>
      </c>
      <c r="D147">
        <v>4485</v>
      </c>
      <c r="E147" s="25">
        <v>92712</v>
      </c>
      <c r="F147">
        <v>1871</v>
      </c>
      <c r="G147" t="s">
        <v>842</v>
      </c>
      <c r="H147" s="21">
        <f t="shared" si="4"/>
        <v>1734641.52</v>
      </c>
      <c r="I147" t="s">
        <v>895</v>
      </c>
      <c r="J147">
        <v>4030</v>
      </c>
      <c r="K147" t="s">
        <v>431</v>
      </c>
      <c r="L147" t="s">
        <v>434</v>
      </c>
    </row>
    <row r="148" spans="1:12" ht="12.75">
      <c r="A148" s="2">
        <v>39379</v>
      </c>
      <c r="B148" t="s">
        <v>848</v>
      </c>
      <c r="C148">
        <v>8216</v>
      </c>
      <c r="D148">
        <v>136016</v>
      </c>
      <c r="E148" s="25">
        <v>-520750</v>
      </c>
      <c r="F148" s="51">
        <v>40</v>
      </c>
      <c r="G148" s="51" t="s">
        <v>842</v>
      </c>
      <c r="H148" s="71">
        <f t="shared" si="4"/>
        <v>-208300</v>
      </c>
      <c r="I148" t="s">
        <v>1497</v>
      </c>
      <c r="J148">
        <v>1010</v>
      </c>
      <c r="K148" t="s">
        <v>431</v>
      </c>
      <c r="L148" t="s">
        <v>434</v>
      </c>
    </row>
    <row r="149" spans="1:12" ht="12.75">
      <c r="A149" s="2">
        <v>39380</v>
      </c>
      <c r="B149" t="s">
        <v>784</v>
      </c>
      <c r="C149">
        <v>4989</v>
      </c>
      <c r="D149">
        <v>3917</v>
      </c>
      <c r="E149" s="25">
        <v>3000</v>
      </c>
      <c r="F149">
        <v>1000</v>
      </c>
      <c r="G149" t="s">
        <v>842</v>
      </c>
      <c r="H149" s="21">
        <f t="shared" si="4"/>
        <v>30000</v>
      </c>
      <c r="I149" t="s">
        <v>847</v>
      </c>
      <c r="J149">
        <v>3510</v>
      </c>
      <c r="K149" t="s">
        <v>431</v>
      </c>
      <c r="L149" t="s">
        <v>434</v>
      </c>
    </row>
    <row r="150" spans="1:12" ht="12.75">
      <c r="A150" s="2">
        <v>39380</v>
      </c>
      <c r="B150" t="s">
        <v>869</v>
      </c>
      <c r="C150">
        <v>4541</v>
      </c>
      <c r="D150">
        <v>2242</v>
      </c>
      <c r="E150" s="25">
        <v>2549755</v>
      </c>
      <c r="F150">
        <v>29</v>
      </c>
      <c r="G150" t="s">
        <v>842</v>
      </c>
      <c r="H150" s="21">
        <f t="shared" si="4"/>
        <v>739428.95</v>
      </c>
      <c r="I150" t="s">
        <v>871</v>
      </c>
      <c r="J150">
        <v>3520</v>
      </c>
      <c r="K150" t="s">
        <v>431</v>
      </c>
      <c r="L150" t="s">
        <v>434</v>
      </c>
    </row>
    <row r="151" spans="1:12" ht="12.75">
      <c r="A151" s="2">
        <v>39380</v>
      </c>
      <c r="B151" t="s">
        <v>885</v>
      </c>
      <c r="C151">
        <v>8274</v>
      </c>
      <c r="D151">
        <v>137903</v>
      </c>
      <c r="E151" s="25">
        <v>728571</v>
      </c>
      <c r="F151">
        <v>0</v>
      </c>
      <c r="G151" t="s">
        <v>842</v>
      </c>
      <c r="H151" s="21">
        <f t="shared" si="4"/>
        <v>0</v>
      </c>
      <c r="I151" t="s">
        <v>887</v>
      </c>
      <c r="J151">
        <v>3510</v>
      </c>
      <c r="K151" t="s">
        <v>431</v>
      </c>
      <c r="L151" t="s">
        <v>434</v>
      </c>
    </row>
    <row r="152" spans="1:12" ht="12.75">
      <c r="A152" s="2">
        <v>39381</v>
      </c>
      <c r="B152" t="s">
        <v>852</v>
      </c>
      <c r="C152">
        <v>4809</v>
      </c>
      <c r="D152">
        <v>3064</v>
      </c>
      <c r="E152" s="25">
        <v>88889</v>
      </c>
      <c r="F152">
        <v>6.499</v>
      </c>
      <c r="G152" t="s">
        <v>842</v>
      </c>
      <c r="H152" s="21">
        <f t="shared" si="4"/>
        <v>5776.896109999999</v>
      </c>
      <c r="I152" t="s">
        <v>854</v>
      </c>
      <c r="J152">
        <v>2020</v>
      </c>
      <c r="K152" t="s">
        <v>431</v>
      </c>
      <c r="L152" t="s">
        <v>434</v>
      </c>
    </row>
    <row r="153" spans="1:12" ht="12.75">
      <c r="A153" s="2">
        <v>39381</v>
      </c>
      <c r="B153" t="s">
        <v>855</v>
      </c>
      <c r="C153">
        <v>7174</v>
      </c>
      <c r="D153">
        <v>38185</v>
      </c>
      <c r="E153" s="25">
        <v>163000</v>
      </c>
      <c r="F153">
        <v>390</v>
      </c>
      <c r="G153" t="s">
        <v>842</v>
      </c>
      <c r="H153" s="21">
        <f t="shared" si="4"/>
        <v>635700</v>
      </c>
      <c r="I153" t="s">
        <v>857</v>
      </c>
      <c r="J153">
        <v>4020</v>
      </c>
      <c r="K153" t="s">
        <v>431</v>
      </c>
      <c r="L153" t="s">
        <v>434</v>
      </c>
    </row>
    <row r="154" spans="1:12" ht="12.75">
      <c r="A154" s="2">
        <v>39381</v>
      </c>
      <c r="B154" t="s">
        <v>858</v>
      </c>
      <c r="C154">
        <v>7174</v>
      </c>
      <c r="D154">
        <v>207644</v>
      </c>
      <c r="E154" s="25">
        <v>-163000</v>
      </c>
      <c r="F154">
        <v>0</v>
      </c>
      <c r="G154" t="s">
        <v>842</v>
      </c>
      <c r="H154" s="21">
        <f t="shared" si="4"/>
        <v>0</v>
      </c>
      <c r="I154" t="s">
        <v>1512</v>
      </c>
      <c r="J154">
        <v>4020</v>
      </c>
      <c r="K154" t="s">
        <v>431</v>
      </c>
      <c r="L154" t="s">
        <v>434</v>
      </c>
    </row>
    <row r="155" spans="1:12" ht="12.75">
      <c r="A155" s="2">
        <v>39381</v>
      </c>
      <c r="B155" t="s">
        <v>865</v>
      </c>
      <c r="C155">
        <v>5713</v>
      </c>
      <c r="D155">
        <v>23334</v>
      </c>
      <c r="E155" s="25">
        <v>5000</v>
      </c>
      <c r="F155" s="51">
        <v>36</v>
      </c>
      <c r="G155" t="s">
        <v>842</v>
      </c>
      <c r="H155" s="21">
        <f t="shared" si="4"/>
        <v>1800</v>
      </c>
      <c r="I155" t="s">
        <v>867</v>
      </c>
      <c r="J155">
        <v>1510</v>
      </c>
      <c r="K155" t="s">
        <v>431</v>
      </c>
      <c r="L155" t="s">
        <v>434</v>
      </c>
    </row>
    <row r="156" spans="1:12" ht="12.75">
      <c r="A156" s="2">
        <v>39381</v>
      </c>
      <c r="B156" t="s">
        <v>885</v>
      </c>
      <c r="C156">
        <v>8274</v>
      </c>
      <c r="D156">
        <v>137903</v>
      </c>
      <c r="E156" s="25">
        <v>570000</v>
      </c>
      <c r="F156">
        <v>0</v>
      </c>
      <c r="G156" t="s">
        <v>842</v>
      </c>
      <c r="H156" s="21">
        <f t="shared" si="4"/>
        <v>0</v>
      </c>
      <c r="I156" t="s">
        <v>886</v>
      </c>
      <c r="J156">
        <v>3510</v>
      </c>
      <c r="K156" t="s">
        <v>431</v>
      </c>
      <c r="L156" t="s">
        <v>434</v>
      </c>
    </row>
    <row r="157" spans="1:12" ht="12.75">
      <c r="A157" s="2">
        <v>39384</v>
      </c>
      <c r="B157" t="s">
        <v>906</v>
      </c>
      <c r="C157">
        <v>5006</v>
      </c>
      <c r="D157">
        <v>4005</v>
      </c>
      <c r="E157" s="25">
        <v>338982</v>
      </c>
      <c r="F157">
        <v>295</v>
      </c>
      <c r="G157" t="s">
        <v>842</v>
      </c>
      <c r="H157" s="21">
        <f t="shared" si="4"/>
        <v>999996.9</v>
      </c>
      <c r="I157" t="s">
        <v>908</v>
      </c>
      <c r="J157">
        <v>2020</v>
      </c>
      <c r="K157" t="s">
        <v>431</v>
      </c>
      <c r="L157" t="s">
        <v>434</v>
      </c>
    </row>
    <row r="158" spans="1:12" ht="12.75">
      <c r="A158" s="2">
        <v>39356</v>
      </c>
      <c r="B158" t="s">
        <v>521</v>
      </c>
      <c r="C158">
        <v>9750</v>
      </c>
      <c r="D158">
        <v>269363</v>
      </c>
      <c r="E158" s="25">
        <v>65920</v>
      </c>
      <c r="F158">
        <v>75.87</v>
      </c>
      <c r="G158" t="s">
        <v>323</v>
      </c>
      <c r="H158" s="21">
        <f t="shared" si="4"/>
        <v>50013.504</v>
      </c>
      <c r="I158" t="s">
        <v>522</v>
      </c>
      <c r="J158">
        <v>1010</v>
      </c>
      <c r="K158" t="s">
        <v>431</v>
      </c>
      <c r="L158" t="s">
        <v>434</v>
      </c>
    </row>
    <row r="159" spans="1:12" ht="12.75">
      <c r="A159" s="2">
        <v>39357</v>
      </c>
      <c r="B159" t="s">
        <v>463</v>
      </c>
      <c r="C159">
        <v>8471</v>
      </c>
      <c r="D159">
        <v>148934</v>
      </c>
      <c r="E159" s="25">
        <v>803401</v>
      </c>
      <c r="F159">
        <v>397</v>
      </c>
      <c r="G159" t="s">
        <v>323</v>
      </c>
      <c r="H159" s="21">
        <f t="shared" si="4"/>
        <v>3189501.97</v>
      </c>
      <c r="I159" t="s">
        <v>464</v>
      </c>
      <c r="J159">
        <v>4020</v>
      </c>
      <c r="K159" t="s">
        <v>431</v>
      </c>
      <c r="L159" t="s">
        <v>434</v>
      </c>
    </row>
    <row r="160" spans="1:12" ht="12.75">
      <c r="A160" s="2">
        <v>39360</v>
      </c>
      <c r="B160" t="s">
        <v>467</v>
      </c>
      <c r="C160">
        <v>5095</v>
      </c>
      <c r="D160">
        <v>283924</v>
      </c>
      <c r="E160" s="25">
        <v>12000000</v>
      </c>
      <c r="F160">
        <v>0</v>
      </c>
      <c r="G160" t="s">
        <v>323</v>
      </c>
      <c r="H160" s="21">
        <f t="shared" si="4"/>
        <v>0</v>
      </c>
      <c r="I160" t="s">
        <v>1012</v>
      </c>
      <c r="J160">
        <v>5010</v>
      </c>
      <c r="K160" t="s">
        <v>431</v>
      </c>
      <c r="L160" t="s">
        <v>434</v>
      </c>
    </row>
    <row r="161" spans="1:12" ht="12.75">
      <c r="A161" s="2">
        <v>39360</v>
      </c>
      <c r="B161" t="s">
        <v>628</v>
      </c>
      <c r="C161">
        <v>9254</v>
      </c>
      <c r="D161">
        <v>213483</v>
      </c>
      <c r="E161" s="25">
        <v>666669</v>
      </c>
      <c r="F161">
        <v>40</v>
      </c>
      <c r="G161" s="51" t="s">
        <v>323</v>
      </c>
      <c r="H161" s="21">
        <f t="shared" si="4"/>
        <v>266667.6</v>
      </c>
      <c r="I161" t="s">
        <v>1532</v>
      </c>
      <c r="J161">
        <v>4510</v>
      </c>
      <c r="K161" t="s">
        <v>431</v>
      </c>
      <c r="L161" t="s">
        <v>434</v>
      </c>
    </row>
    <row r="162" spans="1:12" ht="12.75">
      <c r="A162" s="2">
        <v>39360</v>
      </c>
      <c r="B162" t="s">
        <v>1627</v>
      </c>
      <c r="C162">
        <v>8230</v>
      </c>
      <c r="D162">
        <v>136620</v>
      </c>
      <c r="E162" s="25">
        <v>20076</v>
      </c>
      <c r="F162">
        <v>0</v>
      </c>
      <c r="G162" s="51" t="s">
        <v>323</v>
      </c>
      <c r="H162" s="21">
        <f t="shared" si="4"/>
        <v>0</v>
      </c>
      <c r="I162" t="s">
        <v>735</v>
      </c>
      <c r="J162">
        <v>1010</v>
      </c>
      <c r="K162" t="s">
        <v>431</v>
      </c>
      <c r="L162" t="s">
        <v>434</v>
      </c>
    </row>
    <row r="163" spans="1:12" ht="12.75">
      <c r="A163" s="2">
        <v>39363</v>
      </c>
      <c r="B163" t="s">
        <v>1515</v>
      </c>
      <c r="C163">
        <v>8579</v>
      </c>
      <c r="D163">
        <v>158537</v>
      </c>
      <c r="E163" s="25">
        <v>125000</v>
      </c>
      <c r="F163">
        <v>16</v>
      </c>
      <c r="G163" t="s">
        <v>323</v>
      </c>
      <c r="H163" s="21">
        <f t="shared" si="4"/>
        <v>20000</v>
      </c>
      <c r="I163" t="s">
        <v>1516</v>
      </c>
      <c r="J163">
        <v>3510</v>
      </c>
      <c r="K163" t="s">
        <v>431</v>
      </c>
      <c r="L163" t="s">
        <v>434</v>
      </c>
    </row>
    <row r="164" spans="1:12" ht="12.75">
      <c r="A164" s="2">
        <v>39363</v>
      </c>
      <c r="B164" t="s">
        <v>1527</v>
      </c>
      <c r="C164">
        <v>5897</v>
      </c>
      <c r="D164">
        <v>30114</v>
      </c>
      <c r="E164" s="25">
        <v>12000000</v>
      </c>
      <c r="F164">
        <v>0.25</v>
      </c>
      <c r="G164" t="s">
        <v>323</v>
      </c>
      <c r="H164" s="21">
        <f t="shared" si="4"/>
        <v>30000</v>
      </c>
      <c r="I164" t="s">
        <v>1528</v>
      </c>
      <c r="J164">
        <v>4510</v>
      </c>
      <c r="K164" t="s">
        <v>431</v>
      </c>
      <c r="L164" t="s">
        <v>434</v>
      </c>
    </row>
    <row r="165" spans="1:12" ht="12.75">
      <c r="A165" s="2">
        <v>39364</v>
      </c>
      <c r="B165" t="s">
        <v>885</v>
      </c>
      <c r="C165">
        <v>8274</v>
      </c>
      <c r="D165">
        <v>137903</v>
      </c>
      <c r="E165" s="25">
        <v>602948</v>
      </c>
      <c r="F165">
        <v>57.5</v>
      </c>
      <c r="G165" s="51" t="s">
        <v>323</v>
      </c>
      <c r="H165" s="21">
        <f t="shared" si="4"/>
        <v>346695.1</v>
      </c>
      <c r="I165" t="s">
        <v>729</v>
      </c>
      <c r="J165">
        <v>3510</v>
      </c>
      <c r="K165" t="s">
        <v>431</v>
      </c>
      <c r="L165" t="s">
        <v>434</v>
      </c>
    </row>
    <row r="166" spans="1:12" ht="12.75">
      <c r="A166" s="2">
        <v>39365</v>
      </c>
      <c r="B166" t="s">
        <v>1536</v>
      </c>
      <c r="C166">
        <v>7338</v>
      </c>
      <c r="D166">
        <v>349954</v>
      </c>
      <c r="E166" s="25">
        <v>5861662</v>
      </c>
      <c r="F166">
        <v>100</v>
      </c>
      <c r="G166" s="51" t="s">
        <v>323</v>
      </c>
      <c r="H166" s="21">
        <f t="shared" si="4"/>
        <v>5861662</v>
      </c>
      <c r="I166" t="s">
        <v>724</v>
      </c>
      <c r="J166">
        <v>1510</v>
      </c>
      <c r="K166" t="s">
        <v>431</v>
      </c>
      <c r="L166" t="s">
        <v>434</v>
      </c>
    </row>
    <row r="167" spans="1:12" ht="12.75">
      <c r="A167" s="2">
        <v>39367</v>
      </c>
      <c r="B167" t="s">
        <v>1545</v>
      </c>
      <c r="C167">
        <v>4005</v>
      </c>
      <c r="D167">
        <v>11</v>
      </c>
      <c r="E167" s="25">
        <v>33000</v>
      </c>
      <c r="F167">
        <v>0</v>
      </c>
      <c r="G167" t="s">
        <v>323</v>
      </c>
      <c r="H167" s="21">
        <f t="shared" si="4"/>
        <v>0</v>
      </c>
      <c r="I167" t="s">
        <v>1520</v>
      </c>
      <c r="J167">
        <v>1510</v>
      </c>
      <c r="K167" t="s">
        <v>431</v>
      </c>
      <c r="L167" t="s">
        <v>434</v>
      </c>
    </row>
    <row r="168" spans="1:12" ht="12.75">
      <c r="A168" s="2">
        <v>39374</v>
      </c>
      <c r="B168" t="s">
        <v>1503</v>
      </c>
      <c r="C168">
        <v>5207</v>
      </c>
      <c r="D168">
        <v>4898</v>
      </c>
      <c r="E168" s="25">
        <v>272727</v>
      </c>
      <c r="F168">
        <v>11</v>
      </c>
      <c r="G168" t="s">
        <v>323</v>
      </c>
      <c r="H168" s="21">
        <f t="shared" si="4"/>
        <v>29999.97</v>
      </c>
      <c r="I168" t="s">
        <v>1505</v>
      </c>
      <c r="J168">
        <v>2520</v>
      </c>
      <c r="K168" t="s">
        <v>431</v>
      </c>
      <c r="L168" t="s">
        <v>434</v>
      </c>
    </row>
    <row r="169" spans="1:12" ht="12.75">
      <c r="A169" s="2">
        <v>39374</v>
      </c>
      <c r="B169" t="s">
        <v>521</v>
      </c>
      <c r="C169">
        <v>9750</v>
      </c>
      <c r="D169">
        <v>269363</v>
      </c>
      <c r="E169" s="25">
        <v>10879</v>
      </c>
      <c r="F169">
        <v>66</v>
      </c>
      <c r="G169" t="s">
        <v>323</v>
      </c>
      <c r="H169" s="21">
        <f t="shared" si="4"/>
        <v>7180.14</v>
      </c>
      <c r="I169" t="s">
        <v>523</v>
      </c>
      <c r="J169">
        <v>1010</v>
      </c>
      <c r="K169" t="s">
        <v>431</v>
      </c>
      <c r="L169" t="s">
        <v>434</v>
      </c>
    </row>
    <row r="170" spans="1:12" ht="12.75">
      <c r="A170" s="2">
        <v>39374</v>
      </c>
      <c r="B170" t="s">
        <v>732</v>
      </c>
      <c r="C170">
        <v>9092</v>
      </c>
      <c r="D170">
        <v>199875</v>
      </c>
      <c r="E170" s="25">
        <v>4000000</v>
      </c>
      <c r="F170">
        <v>0</v>
      </c>
      <c r="G170" s="51" t="s">
        <v>323</v>
      </c>
      <c r="H170" s="21">
        <f aca="true" t="shared" si="5" ref="H170:H233">E170*F170/100</f>
        <v>0</v>
      </c>
      <c r="I170" t="s">
        <v>733</v>
      </c>
      <c r="J170">
        <v>1010</v>
      </c>
      <c r="K170" t="s">
        <v>431</v>
      </c>
      <c r="L170" t="s">
        <v>434</v>
      </c>
    </row>
    <row r="171" spans="1:12" ht="12.75">
      <c r="A171" s="2">
        <v>39378</v>
      </c>
      <c r="B171" t="s">
        <v>432</v>
      </c>
      <c r="C171">
        <v>5802</v>
      </c>
      <c r="D171">
        <v>25940</v>
      </c>
      <c r="E171" s="25">
        <v>2242335</v>
      </c>
      <c r="F171">
        <v>17.8</v>
      </c>
      <c r="G171" t="s">
        <v>323</v>
      </c>
      <c r="H171" s="21">
        <f t="shared" si="5"/>
        <v>399135.63</v>
      </c>
      <c r="I171" t="s">
        <v>433</v>
      </c>
      <c r="J171">
        <v>1010</v>
      </c>
      <c r="K171" t="s">
        <v>431</v>
      </c>
      <c r="L171" t="s">
        <v>434</v>
      </c>
    </row>
    <row r="172" spans="1:12" ht="12.75">
      <c r="A172" s="2">
        <v>39378</v>
      </c>
      <c r="B172" t="s">
        <v>478</v>
      </c>
      <c r="C172">
        <v>8506</v>
      </c>
      <c r="D172">
        <v>151361</v>
      </c>
      <c r="E172" s="25">
        <v>2419781</v>
      </c>
      <c r="F172">
        <v>12.13</v>
      </c>
      <c r="G172" t="s">
        <v>323</v>
      </c>
      <c r="H172" s="21">
        <f t="shared" si="5"/>
        <v>293519.4353</v>
      </c>
      <c r="I172" t="s">
        <v>479</v>
      </c>
      <c r="J172">
        <v>5510</v>
      </c>
      <c r="K172" t="s">
        <v>431</v>
      </c>
      <c r="L172" t="s">
        <v>434</v>
      </c>
    </row>
    <row r="173" spans="1:12" ht="12.75">
      <c r="A173" s="2">
        <v>39379</v>
      </c>
      <c r="B173" t="s">
        <v>497</v>
      </c>
      <c r="C173">
        <v>9316</v>
      </c>
      <c r="D173">
        <v>221115</v>
      </c>
      <c r="E173" s="25">
        <v>26819000</v>
      </c>
      <c r="F173">
        <v>343</v>
      </c>
      <c r="G173" t="s">
        <v>323</v>
      </c>
      <c r="H173" s="21">
        <f t="shared" si="5"/>
        <v>91989170</v>
      </c>
      <c r="I173" t="s">
        <v>498</v>
      </c>
      <c r="J173">
        <v>5510</v>
      </c>
      <c r="K173" t="s">
        <v>431</v>
      </c>
      <c r="L173" t="s">
        <v>434</v>
      </c>
    </row>
    <row r="174" spans="1:12" ht="12.75">
      <c r="A174" s="2">
        <v>39380</v>
      </c>
      <c r="B174" t="s">
        <v>458</v>
      </c>
      <c r="C174">
        <v>10069</v>
      </c>
      <c r="D174">
        <v>308282</v>
      </c>
      <c r="E174" s="25">
        <v>21429</v>
      </c>
      <c r="F174">
        <v>140</v>
      </c>
      <c r="G174" t="s">
        <v>323</v>
      </c>
      <c r="H174" s="21">
        <f t="shared" si="5"/>
        <v>30000.6</v>
      </c>
      <c r="I174" t="s">
        <v>1509</v>
      </c>
      <c r="J174">
        <v>1510</v>
      </c>
      <c r="K174" t="s">
        <v>431</v>
      </c>
      <c r="L174" t="s">
        <v>434</v>
      </c>
    </row>
    <row r="175" spans="1:12" ht="12.75">
      <c r="A175" s="2">
        <v>39381</v>
      </c>
      <c r="B175" t="s">
        <v>1495</v>
      </c>
      <c r="C175">
        <v>5069</v>
      </c>
      <c r="D175">
        <v>4497</v>
      </c>
      <c r="E175" s="25">
        <v>3107811</v>
      </c>
      <c r="F175">
        <v>18</v>
      </c>
      <c r="G175" t="s">
        <v>323</v>
      </c>
      <c r="H175" s="21">
        <f t="shared" si="5"/>
        <v>559405.98</v>
      </c>
      <c r="I175" t="s">
        <v>1496</v>
      </c>
      <c r="J175">
        <v>1510</v>
      </c>
      <c r="K175" t="s">
        <v>431</v>
      </c>
      <c r="L175" t="s">
        <v>434</v>
      </c>
    </row>
    <row r="176" spans="1:12" ht="12.75">
      <c r="A176" s="2">
        <v>39384</v>
      </c>
      <c r="B176" t="s">
        <v>437</v>
      </c>
      <c r="C176">
        <v>9533</v>
      </c>
      <c r="D176">
        <v>254162</v>
      </c>
      <c r="E176" s="25">
        <v>3976605</v>
      </c>
      <c r="F176">
        <v>127</v>
      </c>
      <c r="G176" t="s">
        <v>323</v>
      </c>
      <c r="H176" s="21">
        <f t="shared" si="5"/>
        <v>5050288.35</v>
      </c>
      <c r="I176" t="s">
        <v>438</v>
      </c>
      <c r="J176">
        <v>4040</v>
      </c>
      <c r="K176" t="s">
        <v>431</v>
      </c>
      <c r="L176" t="s">
        <v>434</v>
      </c>
    </row>
    <row r="177" spans="1:12" ht="12.75">
      <c r="A177" s="2">
        <v>39386</v>
      </c>
      <c r="B177" t="s">
        <v>526</v>
      </c>
      <c r="C177">
        <v>7709</v>
      </c>
      <c r="D177">
        <v>85650</v>
      </c>
      <c r="E177" s="25">
        <v>99730</v>
      </c>
      <c r="F177">
        <v>326.73</v>
      </c>
      <c r="G177" t="s">
        <v>323</v>
      </c>
      <c r="H177" s="21">
        <f t="shared" si="5"/>
        <v>325847.829</v>
      </c>
      <c r="I177" t="s">
        <v>527</v>
      </c>
      <c r="J177">
        <v>4040</v>
      </c>
      <c r="K177" t="s">
        <v>431</v>
      </c>
      <c r="L177" t="s">
        <v>434</v>
      </c>
    </row>
    <row r="178" spans="1:12" ht="12.75">
      <c r="A178" s="2">
        <v>39356</v>
      </c>
      <c r="B178" t="s">
        <v>915</v>
      </c>
      <c r="C178">
        <v>8413</v>
      </c>
      <c r="D178">
        <v>143400</v>
      </c>
      <c r="E178" s="25">
        <v>6463202</v>
      </c>
      <c r="F178">
        <v>651</v>
      </c>
      <c r="G178" t="s">
        <v>357</v>
      </c>
      <c r="H178" s="21">
        <f t="shared" si="5"/>
        <v>42075445.02</v>
      </c>
      <c r="I178" t="s">
        <v>916</v>
      </c>
      <c r="J178">
        <v>2530</v>
      </c>
      <c r="K178" t="s">
        <v>431</v>
      </c>
      <c r="L178" t="s">
        <v>434</v>
      </c>
    </row>
    <row r="179" spans="1:12" ht="12.75">
      <c r="A179" s="2">
        <v>39356</v>
      </c>
      <c r="B179" t="s">
        <v>1744</v>
      </c>
      <c r="C179">
        <v>4451</v>
      </c>
      <c r="D179">
        <v>1895</v>
      </c>
      <c r="E179" s="25">
        <v>263643</v>
      </c>
      <c r="F179">
        <v>1481</v>
      </c>
      <c r="G179" t="s">
        <v>357</v>
      </c>
      <c r="H179" s="21">
        <f t="shared" si="5"/>
        <v>3904552.83</v>
      </c>
      <c r="I179" t="s">
        <v>1745</v>
      </c>
      <c r="J179">
        <v>2550</v>
      </c>
      <c r="K179" t="s">
        <v>431</v>
      </c>
      <c r="L179" t="s">
        <v>434</v>
      </c>
    </row>
    <row r="180" spans="1:12" ht="12.75">
      <c r="A180" s="2">
        <v>39356</v>
      </c>
      <c r="B180" t="s">
        <v>775</v>
      </c>
      <c r="C180">
        <v>5625</v>
      </c>
      <c r="D180">
        <v>16499</v>
      </c>
      <c r="E180" s="25">
        <v>149813</v>
      </c>
      <c r="F180">
        <v>1487</v>
      </c>
      <c r="G180" t="s">
        <v>357</v>
      </c>
      <c r="H180" s="21">
        <f t="shared" si="5"/>
        <v>2227719.31</v>
      </c>
      <c r="I180" t="s">
        <v>776</v>
      </c>
      <c r="J180">
        <v>4010</v>
      </c>
      <c r="K180" t="s">
        <v>431</v>
      </c>
      <c r="L180" t="s">
        <v>434</v>
      </c>
    </row>
    <row r="181" spans="1:12" ht="12.75">
      <c r="A181" s="2">
        <v>39356</v>
      </c>
      <c r="B181" t="s">
        <v>775</v>
      </c>
      <c r="C181">
        <v>5625</v>
      </c>
      <c r="D181">
        <v>16499</v>
      </c>
      <c r="E181" s="25">
        <v>854591</v>
      </c>
      <c r="F181">
        <v>1487</v>
      </c>
      <c r="G181" t="s">
        <v>357</v>
      </c>
      <c r="H181" s="21">
        <f t="shared" si="5"/>
        <v>12707768.17</v>
      </c>
      <c r="I181" t="s">
        <v>1759</v>
      </c>
      <c r="J181">
        <v>4010</v>
      </c>
      <c r="K181" t="s">
        <v>431</v>
      </c>
      <c r="L181" t="s">
        <v>434</v>
      </c>
    </row>
    <row r="182" spans="1:12" ht="12.75">
      <c r="A182" s="2">
        <v>39356</v>
      </c>
      <c r="B182" t="s">
        <v>57</v>
      </c>
      <c r="C182">
        <v>9470</v>
      </c>
      <c r="D182">
        <v>234355</v>
      </c>
      <c r="E182" s="25">
        <v>1335403</v>
      </c>
      <c r="F182">
        <v>321</v>
      </c>
      <c r="G182" t="s">
        <v>357</v>
      </c>
      <c r="H182" s="21">
        <f t="shared" si="5"/>
        <v>4286643.63</v>
      </c>
      <c r="I182" t="s">
        <v>58</v>
      </c>
      <c r="J182">
        <v>2530</v>
      </c>
      <c r="K182" t="s">
        <v>431</v>
      </c>
      <c r="L182" t="s">
        <v>434</v>
      </c>
    </row>
    <row r="183" spans="1:12" ht="12.75">
      <c r="A183" s="2">
        <v>39356</v>
      </c>
      <c r="B183" t="s">
        <v>93</v>
      </c>
      <c r="C183">
        <v>9431</v>
      </c>
      <c r="D183">
        <v>231089</v>
      </c>
      <c r="E183" s="25">
        <v>563523</v>
      </c>
      <c r="F183">
        <v>409</v>
      </c>
      <c r="G183" t="s">
        <v>357</v>
      </c>
      <c r="H183" s="21">
        <f t="shared" si="5"/>
        <v>2304809.07</v>
      </c>
      <c r="I183" t="s">
        <v>94</v>
      </c>
      <c r="J183">
        <v>2010</v>
      </c>
      <c r="K183" t="s">
        <v>431</v>
      </c>
      <c r="L183" t="s">
        <v>434</v>
      </c>
    </row>
    <row r="184" spans="1:12" ht="12.75">
      <c r="A184" s="2">
        <v>39356</v>
      </c>
      <c r="B184" t="s">
        <v>107</v>
      </c>
      <c r="C184">
        <v>5876</v>
      </c>
      <c r="D184">
        <v>29393</v>
      </c>
      <c r="E184" s="25">
        <v>1131830</v>
      </c>
      <c r="F184">
        <v>25</v>
      </c>
      <c r="G184" t="s">
        <v>357</v>
      </c>
      <c r="H184" s="21">
        <f t="shared" si="5"/>
        <v>282957.5</v>
      </c>
      <c r="I184" t="s">
        <v>108</v>
      </c>
      <c r="J184">
        <v>2030</v>
      </c>
      <c r="K184" t="s">
        <v>431</v>
      </c>
      <c r="L184" t="s">
        <v>434</v>
      </c>
    </row>
    <row r="185" spans="1:12" ht="12.75">
      <c r="A185" s="2">
        <v>39356</v>
      </c>
      <c r="B185" t="s">
        <v>145</v>
      </c>
      <c r="C185">
        <v>4990</v>
      </c>
      <c r="D185">
        <v>3968</v>
      </c>
      <c r="E185" s="25">
        <v>126755</v>
      </c>
      <c r="F185">
        <v>353</v>
      </c>
      <c r="G185" t="s">
        <v>357</v>
      </c>
      <c r="H185" s="21">
        <f t="shared" si="5"/>
        <v>447445.15</v>
      </c>
      <c r="I185" t="s">
        <v>146</v>
      </c>
      <c r="J185">
        <v>1510</v>
      </c>
      <c r="K185" t="s">
        <v>431</v>
      </c>
      <c r="L185" t="s">
        <v>434</v>
      </c>
    </row>
    <row r="186" spans="1:12" ht="12.75">
      <c r="A186" s="2">
        <v>39356</v>
      </c>
      <c r="B186" t="s">
        <v>155</v>
      </c>
      <c r="C186">
        <v>7711</v>
      </c>
      <c r="D186">
        <v>85775</v>
      </c>
      <c r="E186" s="25">
        <v>292422</v>
      </c>
      <c r="F186">
        <v>1220.14</v>
      </c>
      <c r="G186" t="s">
        <v>357</v>
      </c>
      <c r="H186" s="21">
        <f t="shared" si="5"/>
        <v>3567957.7908000005</v>
      </c>
      <c r="I186" t="s">
        <v>156</v>
      </c>
      <c r="J186">
        <v>3510</v>
      </c>
      <c r="K186" t="s">
        <v>431</v>
      </c>
      <c r="L186" t="s">
        <v>434</v>
      </c>
    </row>
    <row r="187" spans="1:12" ht="12.75">
      <c r="A187" s="2">
        <v>39356</v>
      </c>
      <c r="B187" t="s">
        <v>194</v>
      </c>
      <c r="C187">
        <v>9465</v>
      </c>
      <c r="D187">
        <v>234269</v>
      </c>
      <c r="E187" s="25">
        <v>629996</v>
      </c>
      <c r="F187">
        <v>103.17</v>
      </c>
      <c r="G187" t="s">
        <v>357</v>
      </c>
      <c r="H187" s="21">
        <f t="shared" si="5"/>
        <v>649966.8732</v>
      </c>
      <c r="I187" t="s">
        <v>195</v>
      </c>
      <c r="J187">
        <v>4020</v>
      </c>
      <c r="K187" t="s">
        <v>431</v>
      </c>
      <c r="L187" t="s">
        <v>434</v>
      </c>
    </row>
    <row r="188" spans="1:12" ht="12.75">
      <c r="A188" s="2">
        <v>39357</v>
      </c>
      <c r="B188" t="s">
        <v>921</v>
      </c>
      <c r="C188">
        <v>8419</v>
      </c>
      <c r="D188">
        <v>164440</v>
      </c>
      <c r="E188" s="25">
        <v>1383716</v>
      </c>
      <c r="F188">
        <v>780</v>
      </c>
      <c r="G188" t="s">
        <v>357</v>
      </c>
      <c r="H188" s="21">
        <f t="shared" si="5"/>
        <v>10792984.8</v>
      </c>
      <c r="I188" t="s">
        <v>922</v>
      </c>
      <c r="J188">
        <v>4020</v>
      </c>
      <c r="K188" t="s">
        <v>431</v>
      </c>
      <c r="L188" t="s">
        <v>434</v>
      </c>
    </row>
    <row r="189" spans="1:12" ht="12.75">
      <c r="A189" s="2">
        <v>39357</v>
      </c>
      <c r="B189" t="s">
        <v>55</v>
      </c>
      <c r="C189">
        <v>9111</v>
      </c>
      <c r="D189">
        <v>201552</v>
      </c>
      <c r="E189" s="25">
        <v>1997074</v>
      </c>
      <c r="F189">
        <v>132.03</v>
      </c>
      <c r="G189" t="s">
        <v>357</v>
      </c>
      <c r="H189" s="21">
        <f t="shared" si="5"/>
        <v>2636736.8022</v>
      </c>
      <c r="I189" t="s">
        <v>56</v>
      </c>
      <c r="J189">
        <v>4020</v>
      </c>
      <c r="K189" t="s">
        <v>431</v>
      </c>
      <c r="L189" t="s">
        <v>434</v>
      </c>
    </row>
    <row r="190" spans="1:12" ht="12.75">
      <c r="A190" s="2">
        <v>39357</v>
      </c>
      <c r="B190" t="s">
        <v>150</v>
      </c>
      <c r="C190">
        <v>9837</v>
      </c>
      <c r="D190">
        <v>279708</v>
      </c>
      <c r="E190" s="25">
        <v>1668143</v>
      </c>
      <c r="F190">
        <v>55</v>
      </c>
      <c r="G190" t="s">
        <v>357</v>
      </c>
      <c r="H190" s="21">
        <f t="shared" si="5"/>
        <v>917478.65</v>
      </c>
      <c r="I190" t="s">
        <v>1140</v>
      </c>
      <c r="J190">
        <v>4040</v>
      </c>
      <c r="K190" t="s">
        <v>431</v>
      </c>
      <c r="L190" t="s">
        <v>434</v>
      </c>
    </row>
    <row r="191" spans="1:12" ht="12.75">
      <c r="A191" s="2">
        <v>39357</v>
      </c>
      <c r="B191" t="s">
        <v>188</v>
      </c>
      <c r="C191">
        <v>4894</v>
      </c>
      <c r="D191">
        <v>3344</v>
      </c>
      <c r="E191" s="25">
        <v>6184414</v>
      </c>
      <c r="F191">
        <v>1953</v>
      </c>
      <c r="G191" t="s">
        <v>357</v>
      </c>
      <c r="H191" s="21">
        <f t="shared" si="5"/>
        <v>120781605.42</v>
      </c>
      <c r="I191" t="s">
        <v>189</v>
      </c>
      <c r="J191">
        <v>4030</v>
      </c>
      <c r="K191" t="s">
        <v>431</v>
      </c>
      <c r="L191" t="s">
        <v>434</v>
      </c>
    </row>
    <row r="192" spans="1:12" ht="12.75">
      <c r="A192" s="2">
        <v>39358</v>
      </c>
      <c r="B192" t="s">
        <v>51</v>
      </c>
      <c r="C192">
        <v>4356</v>
      </c>
      <c r="D192">
        <v>1581</v>
      </c>
      <c r="E192" s="25">
        <v>500879</v>
      </c>
      <c r="F192">
        <v>1703</v>
      </c>
      <c r="G192" t="s">
        <v>357</v>
      </c>
      <c r="H192" s="21">
        <f t="shared" si="5"/>
        <v>8529969.37</v>
      </c>
      <c r="I192" t="s">
        <v>52</v>
      </c>
      <c r="J192">
        <v>2010</v>
      </c>
      <c r="K192" t="s">
        <v>431</v>
      </c>
      <c r="L192" t="s">
        <v>434</v>
      </c>
    </row>
    <row r="193" spans="1:12" ht="12.75">
      <c r="A193" s="2">
        <v>39358</v>
      </c>
      <c r="B193" t="s">
        <v>75</v>
      </c>
      <c r="C193">
        <v>8137</v>
      </c>
      <c r="D193">
        <v>132938</v>
      </c>
      <c r="E193" s="25">
        <v>529703</v>
      </c>
      <c r="F193">
        <v>81</v>
      </c>
      <c r="G193" t="s">
        <v>357</v>
      </c>
      <c r="H193" s="21">
        <f t="shared" si="5"/>
        <v>429059.43</v>
      </c>
      <c r="I193" t="s">
        <v>76</v>
      </c>
      <c r="J193">
        <v>4040</v>
      </c>
      <c r="K193" t="s">
        <v>431</v>
      </c>
      <c r="L193" t="s">
        <v>434</v>
      </c>
    </row>
    <row r="194" spans="1:12" ht="12.75">
      <c r="A194" s="2">
        <v>39358</v>
      </c>
      <c r="B194" t="s">
        <v>151</v>
      </c>
      <c r="C194">
        <v>8086</v>
      </c>
      <c r="D194">
        <v>130861</v>
      </c>
      <c r="E194" s="25">
        <v>1910956</v>
      </c>
      <c r="F194">
        <v>334</v>
      </c>
      <c r="G194" t="s">
        <v>357</v>
      </c>
      <c r="H194" s="21">
        <f t="shared" si="5"/>
        <v>6382593.04</v>
      </c>
      <c r="I194" t="s">
        <v>152</v>
      </c>
      <c r="J194">
        <v>1510</v>
      </c>
      <c r="K194" t="s">
        <v>431</v>
      </c>
      <c r="L194" t="s">
        <v>434</v>
      </c>
    </row>
    <row r="195" spans="1:12" ht="12.75">
      <c r="A195" s="2">
        <v>39358</v>
      </c>
      <c r="B195" t="s">
        <v>898</v>
      </c>
      <c r="C195">
        <v>4723</v>
      </c>
      <c r="D195">
        <v>2804</v>
      </c>
      <c r="E195" s="25">
        <v>48571</v>
      </c>
      <c r="F195">
        <v>33</v>
      </c>
      <c r="G195" t="s">
        <v>357</v>
      </c>
      <c r="H195" s="21">
        <f t="shared" si="5"/>
        <v>16028.43</v>
      </c>
      <c r="I195" t="s">
        <v>170</v>
      </c>
      <c r="J195">
        <v>1510</v>
      </c>
      <c r="K195" t="s">
        <v>431</v>
      </c>
      <c r="L195" t="s">
        <v>434</v>
      </c>
    </row>
    <row r="196" spans="1:12" ht="12.75">
      <c r="A196" s="2">
        <v>39358</v>
      </c>
      <c r="B196" t="s">
        <v>816</v>
      </c>
      <c r="C196">
        <v>4400</v>
      </c>
      <c r="D196">
        <v>1756</v>
      </c>
      <c r="E196" s="25">
        <v>270570</v>
      </c>
      <c r="F196">
        <v>910</v>
      </c>
      <c r="G196" t="s">
        <v>357</v>
      </c>
      <c r="H196" s="21">
        <f t="shared" si="5"/>
        <v>2462187</v>
      </c>
      <c r="I196" t="s">
        <v>180</v>
      </c>
      <c r="J196">
        <v>3020</v>
      </c>
      <c r="K196" t="s">
        <v>431</v>
      </c>
      <c r="L196" t="s">
        <v>434</v>
      </c>
    </row>
    <row r="197" spans="1:12" ht="12.75">
      <c r="A197" s="2">
        <v>39359</v>
      </c>
      <c r="B197" t="s">
        <v>1760</v>
      </c>
      <c r="C197">
        <v>9276</v>
      </c>
      <c r="D197">
        <v>215819</v>
      </c>
      <c r="E197" s="25">
        <v>494897</v>
      </c>
      <c r="F197">
        <v>2318</v>
      </c>
      <c r="G197" t="s">
        <v>357</v>
      </c>
      <c r="H197" s="21">
        <f t="shared" si="5"/>
        <v>11471712.46</v>
      </c>
      <c r="I197" t="s">
        <v>1761</v>
      </c>
      <c r="J197">
        <v>4020</v>
      </c>
      <c r="K197" t="s">
        <v>431</v>
      </c>
      <c r="L197" t="s">
        <v>434</v>
      </c>
    </row>
    <row r="198" spans="1:12" ht="12.75">
      <c r="A198" s="2">
        <v>39359</v>
      </c>
      <c r="B198" t="s">
        <v>81</v>
      </c>
      <c r="C198">
        <v>4528</v>
      </c>
      <c r="D198">
        <v>2212</v>
      </c>
      <c r="E198" s="25">
        <v>377205</v>
      </c>
      <c r="F198">
        <v>901</v>
      </c>
      <c r="G198" t="s">
        <v>357</v>
      </c>
      <c r="H198" s="21">
        <f t="shared" si="5"/>
        <v>3398617.05</v>
      </c>
      <c r="I198" t="s">
        <v>44</v>
      </c>
      <c r="J198">
        <v>2510</v>
      </c>
      <c r="K198" t="s">
        <v>431</v>
      </c>
      <c r="L198" t="s">
        <v>434</v>
      </c>
    </row>
    <row r="199" spans="1:12" ht="12.75">
      <c r="A199" s="2">
        <v>39359</v>
      </c>
      <c r="B199" t="s">
        <v>82</v>
      </c>
      <c r="C199">
        <v>5564</v>
      </c>
      <c r="D199">
        <v>11838</v>
      </c>
      <c r="E199" s="25">
        <v>12820970</v>
      </c>
      <c r="F199">
        <v>438</v>
      </c>
      <c r="G199" t="s">
        <v>357</v>
      </c>
      <c r="H199" s="21">
        <f t="shared" si="5"/>
        <v>56155848.6</v>
      </c>
      <c r="I199" t="s">
        <v>83</v>
      </c>
      <c r="J199">
        <v>2540</v>
      </c>
      <c r="K199" t="s">
        <v>431</v>
      </c>
      <c r="L199" t="s">
        <v>434</v>
      </c>
    </row>
    <row r="200" spans="1:12" ht="12.75">
      <c r="A200" s="2">
        <v>39359</v>
      </c>
      <c r="B200" t="s">
        <v>82</v>
      </c>
      <c r="C200">
        <v>5564</v>
      </c>
      <c r="D200">
        <v>11838</v>
      </c>
      <c r="E200" s="25">
        <v>21081977</v>
      </c>
      <c r="F200">
        <v>435.48</v>
      </c>
      <c r="G200" t="s">
        <v>357</v>
      </c>
      <c r="H200" s="21">
        <f t="shared" si="5"/>
        <v>91807793.4396</v>
      </c>
      <c r="I200" t="s">
        <v>1522</v>
      </c>
      <c r="J200">
        <v>2540</v>
      </c>
      <c r="K200" t="s">
        <v>431</v>
      </c>
      <c r="L200" t="s">
        <v>434</v>
      </c>
    </row>
    <row r="201" spans="1:12" ht="12.75">
      <c r="A201" s="2">
        <v>39359</v>
      </c>
      <c r="B201" t="s">
        <v>86</v>
      </c>
      <c r="C201">
        <v>4577</v>
      </c>
      <c r="D201">
        <v>2415</v>
      </c>
      <c r="E201" s="25">
        <v>13169408</v>
      </c>
      <c r="F201">
        <v>444</v>
      </c>
      <c r="G201" t="s">
        <v>357</v>
      </c>
      <c r="H201" s="21">
        <f t="shared" si="5"/>
        <v>58472171.52</v>
      </c>
      <c r="I201" t="s">
        <v>87</v>
      </c>
      <c r="J201">
        <v>4040</v>
      </c>
      <c r="K201" t="s">
        <v>431</v>
      </c>
      <c r="L201" t="s">
        <v>434</v>
      </c>
    </row>
    <row r="202" spans="1:12" ht="12.75">
      <c r="A202" s="2">
        <v>39359</v>
      </c>
      <c r="B202" t="s">
        <v>129</v>
      </c>
      <c r="C202">
        <v>4913</v>
      </c>
      <c r="D202">
        <v>3491</v>
      </c>
      <c r="E202" s="25">
        <v>79340</v>
      </c>
      <c r="F202">
        <v>2441</v>
      </c>
      <c r="G202" t="s">
        <v>357</v>
      </c>
      <c r="H202" s="21">
        <f t="shared" si="5"/>
        <v>1936689.4</v>
      </c>
      <c r="I202" t="s">
        <v>130</v>
      </c>
      <c r="J202">
        <v>1510</v>
      </c>
      <c r="K202" t="s">
        <v>431</v>
      </c>
      <c r="L202" t="s">
        <v>434</v>
      </c>
    </row>
    <row r="203" spans="1:12" ht="12.75">
      <c r="A203" s="2">
        <v>39359</v>
      </c>
      <c r="B203" t="s">
        <v>157</v>
      </c>
      <c r="C203">
        <v>10064</v>
      </c>
      <c r="D203">
        <v>306993</v>
      </c>
      <c r="E203" s="25">
        <v>719876</v>
      </c>
      <c r="F203">
        <v>74.77</v>
      </c>
      <c r="G203" t="s">
        <v>357</v>
      </c>
      <c r="H203" s="21">
        <f t="shared" si="5"/>
        <v>538251.2851999999</v>
      </c>
      <c r="I203" t="s">
        <v>158</v>
      </c>
      <c r="J203">
        <v>1010</v>
      </c>
      <c r="K203" t="s">
        <v>431</v>
      </c>
      <c r="L203" t="s">
        <v>434</v>
      </c>
    </row>
    <row r="204" spans="1:12" ht="12.75">
      <c r="A204" s="2">
        <v>39360</v>
      </c>
      <c r="B204" t="s">
        <v>1757</v>
      </c>
      <c r="C204">
        <v>4229</v>
      </c>
      <c r="D204">
        <v>1012</v>
      </c>
      <c r="E204" s="25">
        <v>505840</v>
      </c>
      <c r="F204">
        <v>36.15</v>
      </c>
      <c r="G204" t="s">
        <v>357</v>
      </c>
      <c r="H204" s="21">
        <f t="shared" si="5"/>
        <v>182861.16</v>
      </c>
      <c r="I204" t="s">
        <v>1758</v>
      </c>
      <c r="J204">
        <v>4020</v>
      </c>
      <c r="K204" t="s">
        <v>431</v>
      </c>
      <c r="L204" t="s">
        <v>434</v>
      </c>
    </row>
    <row r="205" spans="1:12" ht="12.75">
      <c r="A205" s="2">
        <v>39360</v>
      </c>
      <c r="B205" t="s">
        <v>49</v>
      </c>
      <c r="C205">
        <v>6185</v>
      </c>
      <c r="D205">
        <v>48583</v>
      </c>
      <c r="E205" s="25">
        <v>858438</v>
      </c>
      <c r="F205">
        <v>570</v>
      </c>
      <c r="G205" t="s">
        <v>357</v>
      </c>
      <c r="H205" s="21">
        <f t="shared" si="5"/>
        <v>4893096.6</v>
      </c>
      <c r="I205" t="s">
        <v>50</v>
      </c>
      <c r="J205">
        <v>2010</v>
      </c>
      <c r="K205" t="s">
        <v>431</v>
      </c>
      <c r="L205" t="s">
        <v>434</v>
      </c>
    </row>
    <row r="206" spans="1:12" ht="12.75">
      <c r="A206" s="2">
        <v>39360</v>
      </c>
      <c r="B206" t="s">
        <v>65</v>
      </c>
      <c r="C206">
        <v>5716</v>
      </c>
      <c r="D206">
        <v>23403</v>
      </c>
      <c r="E206" s="25">
        <v>1287545</v>
      </c>
      <c r="F206">
        <v>321</v>
      </c>
      <c r="G206" t="s">
        <v>357</v>
      </c>
      <c r="H206" s="21">
        <f t="shared" si="5"/>
        <v>4133019.45</v>
      </c>
      <c r="I206" t="s">
        <v>58</v>
      </c>
      <c r="J206">
        <v>5510</v>
      </c>
      <c r="K206" t="s">
        <v>431</v>
      </c>
      <c r="L206" t="s">
        <v>434</v>
      </c>
    </row>
    <row r="207" spans="1:12" ht="12.75">
      <c r="A207" s="2">
        <v>39360</v>
      </c>
      <c r="B207" t="s">
        <v>798</v>
      </c>
      <c r="C207">
        <v>4495</v>
      </c>
      <c r="D207">
        <v>2018</v>
      </c>
      <c r="E207" s="25">
        <v>8832202</v>
      </c>
      <c r="F207">
        <v>637</v>
      </c>
      <c r="G207" t="s">
        <v>357</v>
      </c>
      <c r="H207" s="21">
        <f t="shared" si="5"/>
        <v>56261126.74</v>
      </c>
      <c r="I207" t="s">
        <v>72</v>
      </c>
      <c r="J207">
        <v>3020</v>
      </c>
      <c r="K207" t="s">
        <v>431</v>
      </c>
      <c r="L207" t="s">
        <v>434</v>
      </c>
    </row>
    <row r="208" spans="1:12" ht="12.75">
      <c r="A208" s="2">
        <v>39360</v>
      </c>
      <c r="B208" t="s">
        <v>139</v>
      </c>
      <c r="C208">
        <v>4200</v>
      </c>
      <c r="D208">
        <v>822</v>
      </c>
      <c r="E208" s="25">
        <v>2349862</v>
      </c>
      <c r="F208">
        <v>1012</v>
      </c>
      <c r="G208" t="s">
        <v>357</v>
      </c>
      <c r="H208" s="21">
        <f t="shared" si="5"/>
        <v>23780603.44</v>
      </c>
      <c r="I208" t="s">
        <v>140</v>
      </c>
      <c r="J208">
        <v>1010</v>
      </c>
      <c r="K208" t="s">
        <v>431</v>
      </c>
      <c r="L208" t="s">
        <v>434</v>
      </c>
    </row>
    <row r="209" spans="1:12" ht="12.75">
      <c r="A209" s="2">
        <v>39360</v>
      </c>
      <c r="B209" t="s">
        <v>173</v>
      </c>
      <c r="C209">
        <v>5884</v>
      </c>
      <c r="D209">
        <v>29496</v>
      </c>
      <c r="E209" s="25">
        <v>276207</v>
      </c>
      <c r="F209">
        <v>98.8</v>
      </c>
      <c r="G209" t="s">
        <v>357</v>
      </c>
      <c r="H209" s="21">
        <f t="shared" si="5"/>
        <v>272892.516</v>
      </c>
      <c r="I209" t="s">
        <v>174</v>
      </c>
      <c r="J209">
        <v>4020</v>
      </c>
      <c r="K209" t="s">
        <v>431</v>
      </c>
      <c r="L209" t="s">
        <v>434</v>
      </c>
    </row>
    <row r="210" spans="1:12" ht="12.75">
      <c r="A210" s="2">
        <v>39360</v>
      </c>
      <c r="B210" t="s">
        <v>186</v>
      </c>
      <c r="C210">
        <v>5229</v>
      </c>
      <c r="D210">
        <v>4950</v>
      </c>
      <c r="E210" s="25">
        <v>8649118</v>
      </c>
      <c r="F210">
        <v>1333.91</v>
      </c>
      <c r="G210" t="s">
        <v>357</v>
      </c>
      <c r="H210" s="21">
        <f t="shared" si="5"/>
        <v>115371449.91380002</v>
      </c>
      <c r="I210" t="s">
        <v>187</v>
      </c>
      <c r="J210">
        <v>1010</v>
      </c>
      <c r="K210" t="s">
        <v>431</v>
      </c>
      <c r="L210" t="s">
        <v>434</v>
      </c>
    </row>
    <row r="211" spans="1:12" ht="12.75">
      <c r="A211" s="2">
        <v>39360</v>
      </c>
      <c r="B211" t="s">
        <v>198</v>
      </c>
      <c r="C211">
        <v>5693</v>
      </c>
      <c r="D211">
        <v>22393</v>
      </c>
      <c r="E211" s="25">
        <v>2250942</v>
      </c>
      <c r="F211">
        <v>1360.06</v>
      </c>
      <c r="G211" t="s">
        <v>357</v>
      </c>
      <c r="H211" s="21">
        <f t="shared" si="5"/>
        <v>30614161.7652</v>
      </c>
      <c r="I211" t="s">
        <v>199</v>
      </c>
      <c r="J211">
        <v>2030</v>
      </c>
      <c r="K211" t="s">
        <v>431</v>
      </c>
      <c r="L211" t="s">
        <v>434</v>
      </c>
    </row>
    <row r="212" spans="1:12" ht="12.75">
      <c r="A212" s="2">
        <v>39363</v>
      </c>
      <c r="B212" t="s">
        <v>913</v>
      </c>
      <c r="C212">
        <v>8502</v>
      </c>
      <c r="D212">
        <v>151323</v>
      </c>
      <c r="E212" s="25">
        <v>6716375</v>
      </c>
      <c r="F212">
        <v>260</v>
      </c>
      <c r="G212" t="s">
        <v>357</v>
      </c>
      <c r="H212" s="21">
        <f t="shared" si="5"/>
        <v>17462575</v>
      </c>
      <c r="I212" t="s">
        <v>914</v>
      </c>
      <c r="J212">
        <v>3020</v>
      </c>
      <c r="K212" t="s">
        <v>431</v>
      </c>
      <c r="L212" t="s">
        <v>434</v>
      </c>
    </row>
    <row r="213" spans="1:12" ht="12.75">
      <c r="A213" s="2">
        <v>39363</v>
      </c>
      <c r="B213" t="s">
        <v>1742</v>
      </c>
      <c r="C213">
        <v>8144</v>
      </c>
      <c r="D213">
        <v>133118</v>
      </c>
      <c r="E213" s="25">
        <v>2983910</v>
      </c>
      <c r="F213">
        <v>364</v>
      </c>
      <c r="G213" t="s">
        <v>357</v>
      </c>
      <c r="H213" s="21">
        <f t="shared" si="5"/>
        <v>10861432.4</v>
      </c>
      <c r="I213" t="s">
        <v>1743</v>
      </c>
      <c r="J213">
        <v>5510</v>
      </c>
      <c r="K213" t="s">
        <v>431</v>
      </c>
      <c r="L213" t="s">
        <v>434</v>
      </c>
    </row>
    <row r="214" spans="1:12" ht="12.75">
      <c r="A214" s="2">
        <v>39364</v>
      </c>
      <c r="B214" t="s">
        <v>45</v>
      </c>
      <c r="C214">
        <v>9153</v>
      </c>
      <c r="D214">
        <v>205014</v>
      </c>
      <c r="E214" s="25">
        <v>58889</v>
      </c>
      <c r="F214">
        <v>790</v>
      </c>
      <c r="G214" t="s">
        <v>357</v>
      </c>
      <c r="H214" s="21">
        <f t="shared" si="5"/>
        <v>465223.1</v>
      </c>
      <c r="I214" t="s">
        <v>46</v>
      </c>
      <c r="J214">
        <v>2010</v>
      </c>
      <c r="K214" t="s">
        <v>431</v>
      </c>
      <c r="L214" t="s">
        <v>434</v>
      </c>
    </row>
    <row r="215" spans="1:12" ht="12.75">
      <c r="A215" s="2">
        <v>39364</v>
      </c>
      <c r="B215" t="s">
        <v>89</v>
      </c>
      <c r="C215">
        <v>8152</v>
      </c>
      <c r="D215">
        <v>133287</v>
      </c>
      <c r="E215" s="25">
        <v>338371</v>
      </c>
      <c r="F215">
        <v>32</v>
      </c>
      <c r="G215" t="s">
        <v>357</v>
      </c>
      <c r="H215" s="21">
        <f t="shared" si="5"/>
        <v>108278.72</v>
      </c>
      <c r="I215" t="s">
        <v>90</v>
      </c>
      <c r="J215">
        <v>4510</v>
      </c>
      <c r="K215" t="s">
        <v>431</v>
      </c>
      <c r="L215" t="s">
        <v>434</v>
      </c>
    </row>
    <row r="216" spans="1:12" ht="12.75">
      <c r="A216" s="2">
        <v>39364</v>
      </c>
      <c r="B216" t="s">
        <v>95</v>
      </c>
      <c r="C216">
        <v>8208</v>
      </c>
      <c r="D216">
        <v>135603</v>
      </c>
      <c r="E216" s="25">
        <v>38987305</v>
      </c>
      <c r="F216">
        <v>492.33</v>
      </c>
      <c r="G216" t="s">
        <v>357</v>
      </c>
      <c r="H216" s="21">
        <f t="shared" si="5"/>
        <v>191946198.70649996</v>
      </c>
      <c r="I216" t="s">
        <v>96</v>
      </c>
      <c r="J216">
        <v>4030</v>
      </c>
      <c r="K216" t="s">
        <v>431</v>
      </c>
      <c r="L216" t="s">
        <v>434</v>
      </c>
    </row>
    <row r="217" spans="1:12" ht="12.75">
      <c r="A217" s="2">
        <v>39364</v>
      </c>
      <c r="B217" t="s">
        <v>95</v>
      </c>
      <c r="C217">
        <v>8208</v>
      </c>
      <c r="D217">
        <v>135603</v>
      </c>
      <c r="E217" s="25">
        <v>19363751</v>
      </c>
      <c r="F217">
        <v>492.33</v>
      </c>
      <c r="G217" t="s">
        <v>357</v>
      </c>
      <c r="H217" s="21">
        <f t="shared" si="5"/>
        <v>95333555.2983</v>
      </c>
      <c r="I217" t="s">
        <v>97</v>
      </c>
      <c r="J217">
        <v>4030</v>
      </c>
      <c r="K217" t="s">
        <v>431</v>
      </c>
      <c r="L217" t="s">
        <v>434</v>
      </c>
    </row>
    <row r="218" spans="1:12" ht="12.75">
      <c r="A218" s="2">
        <v>39364</v>
      </c>
      <c r="B218" t="s">
        <v>137</v>
      </c>
      <c r="C218">
        <v>7982</v>
      </c>
      <c r="D218">
        <v>125392</v>
      </c>
      <c r="E218" s="25">
        <v>271999</v>
      </c>
      <c r="F218">
        <v>6.27</v>
      </c>
      <c r="G218" t="s">
        <v>357</v>
      </c>
      <c r="H218" s="21">
        <f t="shared" si="5"/>
        <v>17054.3373</v>
      </c>
      <c r="I218" t="s">
        <v>138</v>
      </c>
      <c r="J218">
        <v>4520</v>
      </c>
      <c r="K218" t="s">
        <v>431</v>
      </c>
      <c r="L218" t="s">
        <v>434</v>
      </c>
    </row>
    <row r="219" spans="1:12" ht="12.75">
      <c r="A219" s="2">
        <v>39364</v>
      </c>
      <c r="B219" t="s">
        <v>810</v>
      </c>
      <c r="C219">
        <v>9096</v>
      </c>
      <c r="D219">
        <v>200725</v>
      </c>
      <c r="E219" s="25">
        <v>332307</v>
      </c>
      <c r="F219">
        <v>94.93</v>
      </c>
      <c r="G219" t="s">
        <v>357</v>
      </c>
      <c r="H219" s="21">
        <f t="shared" si="5"/>
        <v>315459.03510000004</v>
      </c>
      <c r="I219" t="s">
        <v>147</v>
      </c>
      <c r="J219">
        <v>4020</v>
      </c>
      <c r="K219" t="s">
        <v>431</v>
      </c>
      <c r="L219" t="s">
        <v>434</v>
      </c>
    </row>
    <row r="220" spans="1:12" ht="12.75">
      <c r="A220" s="2">
        <v>39365</v>
      </c>
      <c r="B220" t="s">
        <v>919</v>
      </c>
      <c r="C220">
        <v>8783</v>
      </c>
      <c r="D220">
        <v>175154</v>
      </c>
      <c r="E220" s="25">
        <v>2798</v>
      </c>
      <c r="F220">
        <v>5228</v>
      </c>
      <c r="G220" t="s">
        <v>357</v>
      </c>
      <c r="H220" s="21">
        <f t="shared" si="5"/>
        <v>146279.44</v>
      </c>
      <c r="I220" t="s">
        <v>920</v>
      </c>
      <c r="J220">
        <v>4020</v>
      </c>
      <c r="K220" t="s">
        <v>431</v>
      </c>
      <c r="L220" t="s">
        <v>434</v>
      </c>
    </row>
    <row r="221" spans="1:12" ht="12.75">
      <c r="A221" s="2">
        <v>39365</v>
      </c>
      <c r="B221" t="s">
        <v>1760</v>
      </c>
      <c r="C221">
        <v>9276</v>
      </c>
      <c r="D221">
        <v>215819</v>
      </c>
      <c r="E221" s="25">
        <v>2152138</v>
      </c>
      <c r="F221">
        <v>2343.8</v>
      </c>
      <c r="G221" t="s">
        <v>357</v>
      </c>
      <c r="H221" s="21">
        <f t="shared" si="5"/>
        <v>50441810.444000006</v>
      </c>
      <c r="I221" t="s">
        <v>1762</v>
      </c>
      <c r="J221">
        <v>4020</v>
      </c>
      <c r="K221" t="s">
        <v>431</v>
      </c>
      <c r="L221" t="s">
        <v>434</v>
      </c>
    </row>
    <row r="222" spans="1:12" ht="12.75">
      <c r="A222" s="2">
        <v>39365</v>
      </c>
      <c r="B222" t="s">
        <v>1763</v>
      </c>
      <c r="C222">
        <v>7946</v>
      </c>
      <c r="D222">
        <v>124463</v>
      </c>
      <c r="E222" s="25">
        <v>3303418</v>
      </c>
      <c r="F222">
        <v>46</v>
      </c>
      <c r="G222" t="s">
        <v>357</v>
      </c>
      <c r="H222" s="21">
        <f t="shared" si="5"/>
        <v>1519572.28</v>
      </c>
      <c r="I222" t="s">
        <v>1764</v>
      </c>
      <c r="J222">
        <v>2540</v>
      </c>
      <c r="K222" t="s">
        <v>431</v>
      </c>
      <c r="L222" t="s">
        <v>434</v>
      </c>
    </row>
    <row r="223" spans="1:12" ht="12.75">
      <c r="A223" s="2">
        <v>39365</v>
      </c>
      <c r="B223" t="s">
        <v>43</v>
      </c>
      <c r="C223">
        <v>4259</v>
      </c>
      <c r="D223">
        <v>1164</v>
      </c>
      <c r="E223" s="25">
        <v>735219</v>
      </c>
      <c r="F223">
        <v>901</v>
      </c>
      <c r="G223" t="s">
        <v>357</v>
      </c>
      <c r="H223" s="21">
        <f t="shared" si="5"/>
        <v>6624323.19</v>
      </c>
      <c r="I223" t="s">
        <v>44</v>
      </c>
      <c r="J223">
        <v>3020</v>
      </c>
      <c r="K223" t="s">
        <v>431</v>
      </c>
      <c r="L223" t="s">
        <v>434</v>
      </c>
    </row>
    <row r="224" spans="1:12" ht="12.75">
      <c r="A224" s="2">
        <v>39365</v>
      </c>
      <c r="B224" t="s">
        <v>806</v>
      </c>
      <c r="C224">
        <v>8992</v>
      </c>
      <c r="D224">
        <v>194079</v>
      </c>
      <c r="E224" s="25">
        <v>2369629</v>
      </c>
      <c r="F224">
        <v>105.96</v>
      </c>
      <c r="G224" t="s">
        <v>357</v>
      </c>
      <c r="H224" s="21">
        <f t="shared" si="5"/>
        <v>2510858.8883999996</v>
      </c>
      <c r="I224" t="s">
        <v>121</v>
      </c>
      <c r="J224">
        <v>4020</v>
      </c>
      <c r="K224" t="s">
        <v>431</v>
      </c>
      <c r="L224" t="s">
        <v>434</v>
      </c>
    </row>
    <row r="225" spans="1:12" ht="12.75">
      <c r="A225" s="2">
        <v>39365</v>
      </c>
      <c r="B225" t="s">
        <v>143</v>
      </c>
      <c r="C225">
        <v>4574</v>
      </c>
      <c r="D225">
        <v>2411</v>
      </c>
      <c r="E225" s="25">
        <v>5296429</v>
      </c>
      <c r="F225">
        <v>367.58</v>
      </c>
      <c r="G225" t="s">
        <v>357</v>
      </c>
      <c r="H225" s="21">
        <f t="shared" si="5"/>
        <v>19468613.7182</v>
      </c>
      <c r="I225" t="s">
        <v>144</v>
      </c>
      <c r="J225">
        <v>1510</v>
      </c>
      <c r="K225" t="s">
        <v>431</v>
      </c>
      <c r="L225" t="s">
        <v>434</v>
      </c>
    </row>
    <row r="226" spans="1:12" ht="12.75">
      <c r="A226" s="2">
        <v>39365</v>
      </c>
      <c r="B226" t="s">
        <v>168</v>
      </c>
      <c r="C226">
        <v>8769</v>
      </c>
      <c r="D226">
        <v>174295</v>
      </c>
      <c r="E226" s="25">
        <v>14468411</v>
      </c>
      <c r="F226">
        <v>78.79</v>
      </c>
      <c r="G226" t="s">
        <v>357</v>
      </c>
      <c r="H226" s="21">
        <f t="shared" si="5"/>
        <v>11399661.0269</v>
      </c>
      <c r="I226" t="s">
        <v>169</v>
      </c>
      <c r="J226">
        <v>4040</v>
      </c>
      <c r="K226" t="s">
        <v>431</v>
      </c>
      <c r="L226" t="s">
        <v>434</v>
      </c>
    </row>
    <row r="227" spans="1:12" ht="12.75">
      <c r="A227" s="2">
        <v>39366</v>
      </c>
      <c r="B227" t="s">
        <v>91</v>
      </c>
      <c r="C227">
        <v>5842</v>
      </c>
      <c r="D227">
        <v>27895</v>
      </c>
      <c r="E227" s="25">
        <v>1413337</v>
      </c>
      <c r="F227">
        <v>548</v>
      </c>
      <c r="G227" t="s">
        <v>357</v>
      </c>
      <c r="H227" s="21">
        <f t="shared" si="5"/>
        <v>7745086.76</v>
      </c>
      <c r="I227" t="s">
        <v>92</v>
      </c>
      <c r="J227">
        <v>3510</v>
      </c>
      <c r="K227" t="s">
        <v>431</v>
      </c>
      <c r="L227" t="s">
        <v>434</v>
      </c>
    </row>
    <row r="228" spans="1:12" ht="12.75">
      <c r="A228" s="2">
        <v>39366</v>
      </c>
      <c r="B228" t="s">
        <v>168</v>
      </c>
      <c r="C228">
        <v>8769</v>
      </c>
      <c r="D228">
        <v>174295</v>
      </c>
      <c r="E228" s="25">
        <v>153495</v>
      </c>
      <c r="F228">
        <v>78.79</v>
      </c>
      <c r="G228" t="s">
        <v>357</v>
      </c>
      <c r="H228" s="21">
        <f t="shared" si="5"/>
        <v>120938.7105</v>
      </c>
      <c r="I228" t="s">
        <v>169</v>
      </c>
      <c r="J228">
        <v>4040</v>
      </c>
      <c r="K228" t="s">
        <v>431</v>
      </c>
      <c r="L228" t="s">
        <v>434</v>
      </c>
    </row>
    <row r="229" spans="1:12" ht="12.75">
      <c r="A229" s="2">
        <v>39367</v>
      </c>
      <c r="B229" t="s">
        <v>66</v>
      </c>
      <c r="C229">
        <v>4478</v>
      </c>
      <c r="D229">
        <v>1967</v>
      </c>
      <c r="E229" s="25">
        <v>110090</v>
      </c>
      <c r="F229">
        <v>3200</v>
      </c>
      <c r="G229" t="s">
        <v>357</v>
      </c>
      <c r="H229" s="21">
        <f t="shared" si="5"/>
        <v>3522880</v>
      </c>
      <c r="I229" t="s">
        <v>67</v>
      </c>
      <c r="J229">
        <v>4020</v>
      </c>
      <c r="K229" t="s">
        <v>431</v>
      </c>
      <c r="L229" t="s">
        <v>434</v>
      </c>
    </row>
    <row r="230" spans="1:12" ht="12.75">
      <c r="A230" s="2">
        <v>39367</v>
      </c>
      <c r="B230" t="s">
        <v>135</v>
      </c>
      <c r="C230">
        <v>9678</v>
      </c>
      <c r="D230">
        <v>255739</v>
      </c>
      <c r="E230" s="25">
        <v>248252</v>
      </c>
      <c r="F230">
        <v>136</v>
      </c>
      <c r="G230" t="s">
        <v>357</v>
      </c>
      <c r="H230" s="21">
        <f t="shared" si="5"/>
        <v>337622.72</v>
      </c>
      <c r="I230" t="s">
        <v>136</v>
      </c>
      <c r="J230">
        <v>4040</v>
      </c>
      <c r="K230" t="s">
        <v>431</v>
      </c>
      <c r="L230" t="s">
        <v>434</v>
      </c>
    </row>
    <row r="231" spans="1:12" ht="12.75">
      <c r="A231" s="2">
        <v>39370</v>
      </c>
      <c r="B231" t="s">
        <v>77</v>
      </c>
      <c r="C231">
        <v>4523</v>
      </c>
      <c r="D231">
        <v>33932</v>
      </c>
      <c r="E231" s="25">
        <v>4574531</v>
      </c>
      <c r="F231">
        <v>75.74</v>
      </c>
      <c r="G231" t="s">
        <v>357</v>
      </c>
      <c r="H231" s="21">
        <f t="shared" si="5"/>
        <v>3464749.7794</v>
      </c>
      <c r="I231" t="s">
        <v>78</v>
      </c>
      <c r="J231">
        <v>4040</v>
      </c>
      <c r="K231" t="s">
        <v>431</v>
      </c>
      <c r="L231" t="s">
        <v>434</v>
      </c>
    </row>
    <row r="232" spans="1:12" ht="12.75">
      <c r="A232" s="2">
        <v>39370</v>
      </c>
      <c r="B232" t="s">
        <v>163</v>
      </c>
      <c r="C232">
        <v>7595</v>
      </c>
      <c r="D232">
        <v>57594</v>
      </c>
      <c r="E232" s="25">
        <v>692322</v>
      </c>
      <c r="F232">
        <v>1029.85</v>
      </c>
      <c r="G232" t="s">
        <v>357</v>
      </c>
      <c r="H232" s="21">
        <f t="shared" si="5"/>
        <v>7129878.117</v>
      </c>
      <c r="I232" t="s">
        <v>164</v>
      </c>
      <c r="J232">
        <v>3510</v>
      </c>
      <c r="K232" t="s">
        <v>431</v>
      </c>
      <c r="L232" t="s">
        <v>434</v>
      </c>
    </row>
    <row r="233" spans="1:12" ht="12.75">
      <c r="A233" s="2">
        <v>39371</v>
      </c>
      <c r="B233" t="s">
        <v>1754</v>
      </c>
      <c r="C233">
        <v>4126</v>
      </c>
      <c r="D233">
        <v>523</v>
      </c>
      <c r="E233" s="25">
        <v>527897</v>
      </c>
      <c r="F233">
        <v>900</v>
      </c>
      <c r="G233" t="s">
        <v>357</v>
      </c>
      <c r="H233" s="21">
        <f t="shared" si="5"/>
        <v>4751073</v>
      </c>
      <c r="I233" t="s">
        <v>1755</v>
      </c>
      <c r="J233">
        <v>4020</v>
      </c>
      <c r="K233" t="s">
        <v>431</v>
      </c>
      <c r="L233" t="s">
        <v>434</v>
      </c>
    </row>
    <row r="234" spans="1:12" ht="12.75">
      <c r="A234" s="2">
        <v>39371</v>
      </c>
      <c r="B234" t="s">
        <v>1141</v>
      </c>
      <c r="C234">
        <v>9049</v>
      </c>
      <c r="D234">
        <v>197187</v>
      </c>
      <c r="E234" s="25">
        <v>285560</v>
      </c>
      <c r="F234">
        <v>149.83</v>
      </c>
      <c r="G234" t="s">
        <v>357</v>
      </c>
      <c r="H234" s="21">
        <f aca="true" t="shared" si="6" ref="H234:H297">E234*F234/100</f>
        <v>427854.54800000007</v>
      </c>
      <c r="I234" t="s">
        <v>40</v>
      </c>
      <c r="J234">
        <v>4020</v>
      </c>
      <c r="K234" t="s">
        <v>431</v>
      </c>
      <c r="L234" t="s">
        <v>434</v>
      </c>
    </row>
    <row r="235" spans="1:12" ht="12.75">
      <c r="A235" s="2">
        <v>39371</v>
      </c>
      <c r="B235" t="s">
        <v>61</v>
      </c>
      <c r="C235">
        <v>5519</v>
      </c>
      <c r="D235">
        <v>9844</v>
      </c>
      <c r="E235" s="25">
        <v>450272</v>
      </c>
      <c r="F235">
        <v>393</v>
      </c>
      <c r="G235" t="s">
        <v>357</v>
      </c>
      <c r="H235" s="21">
        <f t="shared" si="6"/>
        <v>1769568.96</v>
      </c>
      <c r="I235" t="s">
        <v>62</v>
      </c>
      <c r="J235">
        <v>4020</v>
      </c>
      <c r="K235" t="s">
        <v>431</v>
      </c>
      <c r="L235" t="s">
        <v>434</v>
      </c>
    </row>
    <row r="236" spans="1:12" ht="12.75">
      <c r="A236" s="2">
        <v>39371</v>
      </c>
      <c r="B236" t="s">
        <v>68</v>
      </c>
      <c r="C236">
        <v>8438</v>
      </c>
      <c r="D236">
        <v>145379</v>
      </c>
      <c r="E236" s="25">
        <v>1506286</v>
      </c>
      <c r="F236" s="51">
        <v>1091</v>
      </c>
      <c r="G236" t="s">
        <v>357</v>
      </c>
      <c r="H236" s="21">
        <f t="shared" si="6"/>
        <v>16433580.26</v>
      </c>
      <c r="I236" t="s">
        <v>958</v>
      </c>
      <c r="J236">
        <v>1510</v>
      </c>
      <c r="K236" t="s">
        <v>430</v>
      </c>
      <c r="L236" t="s">
        <v>434</v>
      </c>
    </row>
    <row r="237" spans="1:12" ht="12.75">
      <c r="A237" s="2">
        <v>39371</v>
      </c>
      <c r="B237" t="s">
        <v>122</v>
      </c>
      <c r="C237">
        <v>9414</v>
      </c>
      <c r="D237">
        <v>229131</v>
      </c>
      <c r="E237" s="25">
        <v>497284</v>
      </c>
      <c r="F237">
        <v>83.54</v>
      </c>
      <c r="G237" t="s">
        <v>357</v>
      </c>
      <c r="H237" s="21">
        <f t="shared" si="6"/>
        <v>415431.0536</v>
      </c>
      <c r="I237" t="s">
        <v>123</v>
      </c>
      <c r="J237">
        <v>4020</v>
      </c>
      <c r="K237" t="s">
        <v>431</v>
      </c>
      <c r="L237" t="s">
        <v>434</v>
      </c>
    </row>
    <row r="238" spans="1:12" ht="12.75">
      <c r="A238" s="2">
        <v>39371</v>
      </c>
      <c r="B238" t="s">
        <v>161</v>
      </c>
      <c r="C238">
        <v>9805</v>
      </c>
      <c r="D238">
        <v>276652</v>
      </c>
      <c r="E238" s="25">
        <v>817284</v>
      </c>
      <c r="F238">
        <v>169</v>
      </c>
      <c r="G238" t="s">
        <v>357</v>
      </c>
      <c r="H238" s="21">
        <f t="shared" si="6"/>
        <v>1381209.96</v>
      </c>
      <c r="I238" t="s">
        <v>162</v>
      </c>
      <c r="J238">
        <v>2530</v>
      </c>
      <c r="K238" t="s">
        <v>431</v>
      </c>
      <c r="L238" t="s">
        <v>434</v>
      </c>
    </row>
    <row r="239" spans="1:12" ht="12.75">
      <c r="A239" s="2">
        <v>39372</v>
      </c>
      <c r="B239" t="s">
        <v>73</v>
      </c>
      <c r="C239">
        <v>5749</v>
      </c>
      <c r="D239">
        <v>24063</v>
      </c>
      <c r="E239" s="25">
        <v>2272155</v>
      </c>
      <c r="F239">
        <v>698</v>
      </c>
      <c r="G239" t="s">
        <v>357</v>
      </c>
      <c r="H239" s="21">
        <f t="shared" si="6"/>
        <v>15859641.9</v>
      </c>
      <c r="I239" t="s">
        <v>74</v>
      </c>
      <c r="J239">
        <v>4040</v>
      </c>
      <c r="K239" t="s">
        <v>431</v>
      </c>
      <c r="L239" t="s">
        <v>434</v>
      </c>
    </row>
    <row r="240" spans="1:12" ht="12.75">
      <c r="A240" s="2">
        <v>39372</v>
      </c>
      <c r="B240" t="s">
        <v>105</v>
      </c>
      <c r="C240">
        <v>7343</v>
      </c>
      <c r="D240">
        <v>50325</v>
      </c>
      <c r="E240" s="25">
        <v>411768</v>
      </c>
      <c r="F240">
        <v>154.07</v>
      </c>
      <c r="G240" t="s">
        <v>357</v>
      </c>
      <c r="H240" s="21">
        <f t="shared" si="6"/>
        <v>634410.9576</v>
      </c>
      <c r="I240" t="s">
        <v>106</v>
      </c>
      <c r="J240">
        <v>4020</v>
      </c>
      <c r="K240" t="s">
        <v>431</v>
      </c>
      <c r="L240" t="s">
        <v>434</v>
      </c>
    </row>
    <row r="241" spans="1:12" ht="12.75">
      <c r="A241" s="2">
        <v>39372</v>
      </c>
      <c r="B241" t="s">
        <v>183</v>
      </c>
      <c r="C241">
        <v>5206</v>
      </c>
      <c r="D241">
        <v>4896</v>
      </c>
      <c r="E241" s="25">
        <v>1270728</v>
      </c>
      <c r="F241">
        <v>421</v>
      </c>
      <c r="G241" t="s">
        <v>357</v>
      </c>
      <c r="H241" s="21">
        <f t="shared" si="6"/>
        <v>5349764.88</v>
      </c>
      <c r="I241" t="s">
        <v>184</v>
      </c>
      <c r="J241">
        <v>2020</v>
      </c>
      <c r="K241" t="s">
        <v>431</v>
      </c>
      <c r="L241" t="s">
        <v>434</v>
      </c>
    </row>
    <row r="242" spans="1:12" ht="12.75">
      <c r="A242" s="2">
        <v>39372</v>
      </c>
      <c r="B242" t="s">
        <v>211</v>
      </c>
      <c r="C242">
        <v>8900</v>
      </c>
      <c r="D242">
        <v>187102</v>
      </c>
      <c r="E242" s="25">
        <v>477503</v>
      </c>
      <c r="F242">
        <v>103.27</v>
      </c>
      <c r="G242" t="s">
        <v>357</v>
      </c>
      <c r="H242" s="21">
        <f t="shared" si="6"/>
        <v>493117.34809999994</v>
      </c>
      <c r="I242" t="s">
        <v>212</v>
      </c>
      <c r="J242">
        <v>4020</v>
      </c>
      <c r="K242" t="s">
        <v>431</v>
      </c>
      <c r="L242" t="s">
        <v>434</v>
      </c>
    </row>
    <row r="243" spans="1:12" ht="12.75">
      <c r="A243" s="2">
        <v>39373</v>
      </c>
      <c r="B243" t="s">
        <v>872</v>
      </c>
      <c r="C243">
        <v>4124</v>
      </c>
      <c r="D243">
        <v>518</v>
      </c>
      <c r="E243" s="25">
        <v>1214506</v>
      </c>
      <c r="F243">
        <v>61.97</v>
      </c>
      <c r="G243" t="s">
        <v>357</v>
      </c>
      <c r="H243" s="21">
        <f t="shared" si="6"/>
        <v>752629.3681999999</v>
      </c>
      <c r="I243" t="s">
        <v>113</v>
      </c>
      <c r="J243">
        <v>4020</v>
      </c>
      <c r="K243" t="s">
        <v>431</v>
      </c>
      <c r="L243" t="s">
        <v>434</v>
      </c>
    </row>
    <row r="244" spans="1:12" ht="12.75">
      <c r="A244" s="2">
        <v>39373</v>
      </c>
      <c r="B244" t="s">
        <v>118</v>
      </c>
      <c r="C244">
        <v>9879</v>
      </c>
      <c r="D244">
        <v>285394</v>
      </c>
      <c r="E244" s="25">
        <v>125956</v>
      </c>
      <c r="F244">
        <v>203.44</v>
      </c>
      <c r="G244" t="s">
        <v>357</v>
      </c>
      <c r="H244" s="21">
        <f t="shared" si="6"/>
        <v>256244.88640000002</v>
      </c>
      <c r="I244" t="s">
        <v>119</v>
      </c>
      <c r="J244">
        <v>5510</v>
      </c>
      <c r="K244" t="s">
        <v>431</v>
      </c>
      <c r="L244" t="s">
        <v>434</v>
      </c>
    </row>
    <row r="245" spans="1:12" ht="12.75">
      <c r="A245" s="2">
        <v>39373</v>
      </c>
      <c r="B245" t="s">
        <v>118</v>
      </c>
      <c r="C245">
        <v>9879</v>
      </c>
      <c r="D245">
        <v>285394</v>
      </c>
      <c r="E245" s="25">
        <v>251457</v>
      </c>
      <c r="F245">
        <v>207.49</v>
      </c>
      <c r="G245" t="s">
        <v>357</v>
      </c>
      <c r="H245" s="21">
        <f t="shared" si="6"/>
        <v>521748.1293</v>
      </c>
      <c r="I245" t="s">
        <v>120</v>
      </c>
      <c r="J245">
        <v>5510</v>
      </c>
      <c r="K245" t="s">
        <v>431</v>
      </c>
      <c r="L245" t="s">
        <v>434</v>
      </c>
    </row>
    <row r="246" spans="1:12" ht="12.75">
      <c r="A246" s="2">
        <v>39373</v>
      </c>
      <c r="B246" t="s">
        <v>125</v>
      </c>
      <c r="C246">
        <v>9535</v>
      </c>
      <c r="D246">
        <v>251222</v>
      </c>
      <c r="E246" s="25">
        <v>560492</v>
      </c>
      <c r="F246">
        <v>82.64</v>
      </c>
      <c r="G246" t="s">
        <v>357</v>
      </c>
      <c r="H246" s="21">
        <f t="shared" si="6"/>
        <v>463190.5888</v>
      </c>
      <c r="I246" t="s">
        <v>126</v>
      </c>
      <c r="J246">
        <v>4040</v>
      </c>
      <c r="K246" t="s">
        <v>431</v>
      </c>
      <c r="L246" t="s">
        <v>434</v>
      </c>
    </row>
    <row r="247" spans="1:12" ht="12.75">
      <c r="A247" s="2">
        <v>39373</v>
      </c>
      <c r="B247" t="s">
        <v>213</v>
      </c>
      <c r="C247">
        <v>5649</v>
      </c>
      <c r="D247">
        <v>19282</v>
      </c>
      <c r="E247" s="25">
        <v>2264497</v>
      </c>
      <c r="F247">
        <v>2982</v>
      </c>
      <c r="G247" t="s">
        <v>357</v>
      </c>
      <c r="H247" s="21">
        <f t="shared" si="6"/>
        <v>67527300.54</v>
      </c>
      <c r="I247" t="s">
        <v>214</v>
      </c>
      <c r="J247">
        <v>3010</v>
      </c>
      <c r="K247" t="s">
        <v>431</v>
      </c>
      <c r="L247" t="s">
        <v>434</v>
      </c>
    </row>
    <row r="248" spans="1:12" ht="12.75">
      <c r="A248" s="2">
        <v>39374</v>
      </c>
      <c r="B248" t="s">
        <v>84</v>
      </c>
      <c r="C248">
        <v>4288</v>
      </c>
      <c r="D248">
        <v>1248</v>
      </c>
      <c r="E248" s="25">
        <v>316044</v>
      </c>
      <c r="F248">
        <v>465</v>
      </c>
      <c r="G248" t="s">
        <v>357</v>
      </c>
      <c r="H248" s="21">
        <f t="shared" si="6"/>
        <v>1469604.6</v>
      </c>
      <c r="I248" t="s">
        <v>85</v>
      </c>
      <c r="J248">
        <v>1010</v>
      </c>
      <c r="K248" t="s">
        <v>431</v>
      </c>
      <c r="L248" t="s">
        <v>434</v>
      </c>
    </row>
    <row r="249" spans="1:12" ht="12.75">
      <c r="A249" s="2">
        <v>39374</v>
      </c>
      <c r="B249" t="s">
        <v>98</v>
      </c>
      <c r="C249">
        <v>4228</v>
      </c>
      <c r="D249">
        <v>1009</v>
      </c>
      <c r="E249" s="25">
        <v>2583870</v>
      </c>
      <c r="F249">
        <v>60.254</v>
      </c>
      <c r="G249" t="s">
        <v>357</v>
      </c>
      <c r="H249" s="21">
        <f t="shared" si="6"/>
        <v>1556885.0298</v>
      </c>
      <c r="I249" t="s">
        <v>99</v>
      </c>
      <c r="J249">
        <v>4020</v>
      </c>
      <c r="K249" t="s">
        <v>431</v>
      </c>
      <c r="L249" t="s">
        <v>434</v>
      </c>
    </row>
    <row r="250" spans="1:12" ht="12.75">
      <c r="A250" s="2">
        <v>39374</v>
      </c>
      <c r="B250" t="s">
        <v>141</v>
      </c>
      <c r="C250">
        <v>8305</v>
      </c>
      <c r="D250">
        <v>138951</v>
      </c>
      <c r="E250" s="25">
        <v>4300156</v>
      </c>
      <c r="F250">
        <v>686</v>
      </c>
      <c r="G250" t="s">
        <v>357</v>
      </c>
      <c r="H250" s="21">
        <f t="shared" si="6"/>
        <v>29499070.16</v>
      </c>
      <c r="I250" t="s">
        <v>142</v>
      </c>
      <c r="J250">
        <v>1510</v>
      </c>
      <c r="K250" t="s">
        <v>431</v>
      </c>
      <c r="L250" t="s">
        <v>434</v>
      </c>
    </row>
    <row r="251" spans="1:12" ht="12.75">
      <c r="A251" s="2">
        <v>39374</v>
      </c>
      <c r="B251" t="s">
        <v>181</v>
      </c>
      <c r="C251">
        <v>5889</v>
      </c>
      <c r="D251">
        <v>29786</v>
      </c>
      <c r="E251" s="25">
        <v>333395</v>
      </c>
      <c r="F251">
        <v>525</v>
      </c>
      <c r="G251" t="s">
        <v>357</v>
      </c>
      <c r="H251" s="21">
        <f t="shared" si="6"/>
        <v>1750323.75</v>
      </c>
      <c r="I251" t="s">
        <v>182</v>
      </c>
      <c r="J251">
        <v>2020</v>
      </c>
      <c r="K251" t="s">
        <v>431</v>
      </c>
      <c r="L251" t="s">
        <v>434</v>
      </c>
    </row>
    <row r="252" spans="1:12" ht="12.75">
      <c r="A252" s="2">
        <v>39377</v>
      </c>
      <c r="B252" t="s">
        <v>41</v>
      </c>
      <c r="C252">
        <v>5408</v>
      </c>
      <c r="D252">
        <v>8651</v>
      </c>
      <c r="E252" s="25">
        <v>12938969</v>
      </c>
      <c r="F252">
        <v>5480</v>
      </c>
      <c r="G252" t="s">
        <v>357</v>
      </c>
      <c r="H252" s="21">
        <f t="shared" si="6"/>
        <v>709055501.2</v>
      </c>
      <c r="I252" t="s">
        <v>42</v>
      </c>
      <c r="J252">
        <v>4010</v>
      </c>
      <c r="K252" t="s">
        <v>431</v>
      </c>
      <c r="L252" t="s">
        <v>434</v>
      </c>
    </row>
    <row r="253" spans="1:12" ht="12.75">
      <c r="A253" s="2">
        <v>39377</v>
      </c>
      <c r="B253" t="s">
        <v>114</v>
      </c>
      <c r="C253">
        <v>8981</v>
      </c>
      <c r="D253">
        <v>193157</v>
      </c>
      <c r="E253" s="25">
        <v>6031510</v>
      </c>
      <c r="F253">
        <v>82.27</v>
      </c>
      <c r="G253" t="s">
        <v>357</v>
      </c>
      <c r="H253" s="21">
        <f t="shared" si="6"/>
        <v>4962123.277</v>
      </c>
      <c r="I253" t="s">
        <v>115</v>
      </c>
      <c r="J253">
        <v>4040</v>
      </c>
      <c r="K253" t="s">
        <v>431</v>
      </c>
      <c r="L253" t="s">
        <v>434</v>
      </c>
    </row>
    <row r="254" spans="1:12" ht="12.75">
      <c r="A254" s="2">
        <v>39377</v>
      </c>
      <c r="B254" t="s">
        <v>175</v>
      </c>
      <c r="C254">
        <v>5787</v>
      </c>
      <c r="D254">
        <v>24955</v>
      </c>
      <c r="E254" s="25">
        <v>1286855</v>
      </c>
      <c r="F254">
        <v>38</v>
      </c>
      <c r="G254" t="s">
        <v>357</v>
      </c>
      <c r="H254" s="21">
        <f t="shared" si="6"/>
        <v>489004.9</v>
      </c>
      <c r="I254" t="s">
        <v>176</v>
      </c>
      <c r="J254">
        <v>2030</v>
      </c>
      <c r="K254" t="s">
        <v>431</v>
      </c>
      <c r="L254" t="s">
        <v>434</v>
      </c>
    </row>
    <row r="255" spans="1:12" ht="12.75">
      <c r="A255" s="2">
        <v>39377</v>
      </c>
      <c r="B255" t="s">
        <v>178</v>
      </c>
      <c r="C255">
        <v>9586</v>
      </c>
      <c r="D255">
        <v>247041</v>
      </c>
      <c r="E255" s="25">
        <v>330581</v>
      </c>
      <c r="F255">
        <v>2997</v>
      </c>
      <c r="G255" t="s">
        <v>357</v>
      </c>
      <c r="H255" s="21">
        <f t="shared" si="6"/>
        <v>9907512.57</v>
      </c>
      <c r="I255" t="s">
        <v>179</v>
      </c>
      <c r="J255">
        <v>1510</v>
      </c>
      <c r="K255" t="s">
        <v>431</v>
      </c>
      <c r="L255" t="s">
        <v>434</v>
      </c>
    </row>
    <row r="256" spans="1:12" ht="12.75">
      <c r="A256" s="2">
        <v>39377</v>
      </c>
      <c r="B256" t="s">
        <v>190</v>
      </c>
      <c r="C256">
        <v>5260</v>
      </c>
      <c r="D256">
        <v>5096</v>
      </c>
      <c r="E256" s="25">
        <v>1156988</v>
      </c>
      <c r="F256">
        <v>143</v>
      </c>
      <c r="G256" t="s">
        <v>357</v>
      </c>
      <c r="H256" s="21">
        <f t="shared" si="6"/>
        <v>1654492.84</v>
      </c>
      <c r="I256" t="s">
        <v>191</v>
      </c>
      <c r="J256">
        <v>4020</v>
      </c>
      <c r="K256" t="s">
        <v>431</v>
      </c>
      <c r="L256" t="s">
        <v>434</v>
      </c>
    </row>
    <row r="257" spans="1:12" ht="12.75">
      <c r="A257" s="2">
        <v>39377</v>
      </c>
      <c r="B257" t="s">
        <v>215</v>
      </c>
      <c r="C257">
        <v>5403</v>
      </c>
      <c r="D257">
        <v>5759</v>
      </c>
      <c r="E257" s="25">
        <v>108195</v>
      </c>
      <c r="F257">
        <v>502</v>
      </c>
      <c r="G257" t="s">
        <v>357</v>
      </c>
      <c r="H257" s="21">
        <f t="shared" si="6"/>
        <v>543138.9</v>
      </c>
      <c r="I257" t="s">
        <v>216</v>
      </c>
      <c r="J257">
        <v>2010</v>
      </c>
      <c r="K257" t="s">
        <v>431</v>
      </c>
      <c r="L257" t="s">
        <v>434</v>
      </c>
    </row>
    <row r="258" spans="1:12" ht="12.75">
      <c r="A258" s="2">
        <v>39378</v>
      </c>
      <c r="B258" t="s">
        <v>919</v>
      </c>
      <c r="C258">
        <v>8783</v>
      </c>
      <c r="D258">
        <v>175154</v>
      </c>
      <c r="E258" s="25">
        <v>4711</v>
      </c>
      <c r="F258">
        <v>5228</v>
      </c>
      <c r="G258" t="s">
        <v>357</v>
      </c>
      <c r="H258" s="21">
        <f t="shared" si="6"/>
        <v>246291.08</v>
      </c>
      <c r="I258" t="s">
        <v>920</v>
      </c>
      <c r="J258">
        <v>4020</v>
      </c>
      <c r="K258" t="s">
        <v>431</v>
      </c>
      <c r="L258" t="s">
        <v>434</v>
      </c>
    </row>
    <row r="259" spans="1:12" ht="12.75">
      <c r="A259" s="2">
        <v>39378</v>
      </c>
      <c r="B259" t="s">
        <v>53</v>
      </c>
      <c r="C259">
        <v>5903</v>
      </c>
      <c r="D259">
        <v>30607</v>
      </c>
      <c r="E259" s="25">
        <v>314016</v>
      </c>
      <c r="F259">
        <v>469</v>
      </c>
      <c r="G259" t="s">
        <v>357</v>
      </c>
      <c r="H259" s="21">
        <f t="shared" si="6"/>
        <v>1472735.04</v>
      </c>
      <c r="I259" t="s">
        <v>54</v>
      </c>
      <c r="J259">
        <v>4040</v>
      </c>
      <c r="K259" t="s">
        <v>431</v>
      </c>
      <c r="L259" t="s">
        <v>434</v>
      </c>
    </row>
    <row r="260" spans="1:12" ht="12.75">
      <c r="A260" s="2">
        <v>39378</v>
      </c>
      <c r="B260" t="s">
        <v>79</v>
      </c>
      <c r="C260">
        <v>8242</v>
      </c>
      <c r="D260">
        <v>137243</v>
      </c>
      <c r="E260" s="25">
        <v>1903728</v>
      </c>
      <c r="F260">
        <v>132</v>
      </c>
      <c r="G260" t="s">
        <v>357</v>
      </c>
      <c r="H260" s="21">
        <f t="shared" si="6"/>
        <v>2512920.96</v>
      </c>
      <c r="I260" t="s">
        <v>80</v>
      </c>
      <c r="J260">
        <v>2520</v>
      </c>
      <c r="K260" t="s">
        <v>431</v>
      </c>
      <c r="L260" t="s">
        <v>434</v>
      </c>
    </row>
    <row r="261" spans="1:12" ht="12.75">
      <c r="A261" s="2">
        <v>39378</v>
      </c>
      <c r="B261" t="s">
        <v>100</v>
      </c>
      <c r="C261">
        <v>5397</v>
      </c>
      <c r="D261">
        <v>5743</v>
      </c>
      <c r="E261" s="25">
        <v>3445181</v>
      </c>
      <c r="F261">
        <v>534.6</v>
      </c>
      <c r="G261" t="s">
        <v>357</v>
      </c>
      <c r="H261" s="21">
        <f t="shared" si="6"/>
        <v>18417937.626000002</v>
      </c>
      <c r="I261" t="s">
        <v>101</v>
      </c>
      <c r="J261">
        <v>1510</v>
      </c>
      <c r="K261" t="s">
        <v>431</v>
      </c>
      <c r="L261" t="s">
        <v>434</v>
      </c>
    </row>
    <row r="262" spans="1:12" ht="12.75">
      <c r="A262" s="2">
        <v>39378</v>
      </c>
      <c r="B262" t="s">
        <v>100</v>
      </c>
      <c r="C262">
        <v>5397</v>
      </c>
      <c r="D262">
        <v>5743</v>
      </c>
      <c r="E262" s="25">
        <v>1017118</v>
      </c>
      <c r="F262">
        <v>526.5</v>
      </c>
      <c r="G262" t="s">
        <v>357</v>
      </c>
      <c r="H262" s="21">
        <f t="shared" si="6"/>
        <v>5355126.27</v>
      </c>
      <c r="I262" t="s">
        <v>102</v>
      </c>
      <c r="J262">
        <v>1510</v>
      </c>
      <c r="K262" t="s">
        <v>431</v>
      </c>
      <c r="L262" t="s">
        <v>434</v>
      </c>
    </row>
    <row r="263" spans="1:12" ht="12.75">
      <c r="A263" s="2">
        <v>39378</v>
      </c>
      <c r="B263" t="s">
        <v>111</v>
      </c>
      <c r="C263">
        <v>4780</v>
      </c>
      <c r="D263">
        <v>3000</v>
      </c>
      <c r="E263" s="25">
        <v>4066366</v>
      </c>
      <c r="F263">
        <v>127</v>
      </c>
      <c r="G263" t="s">
        <v>357</v>
      </c>
      <c r="H263" s="21">
        <f t="shared" si="6"/>
        <v>5164284.82</v>
      </c>
      <c r="I263" t="s">
        <v>112</v>
      </c>
      <c r="J263">
        <v>2010</v>
      </c>
      <c r="K263" t="s">
        <v>431</v>
      </c>
      <c r="L263" t="s">
        <v>434</v>
      </c>
    </row>
    <row r="264" spans="1:12" ht="12.75">
      <c r="A264" s="2">
        <v>39378</v>
      </c>
      <c r="B264" t="s">
        <v>127</v>
      </c>
      <c r="C264">
        <v>7835</v>
      </c>
      <c r="D264">
        <v>97411</v>
      </c>
      <c r="E264" s="25">
        <v>260023</v>
      </c>
      <c r="F264">
        <v>173</v>
      </c>
      <c r="G264" t="s">
        <v>357</v>
      </c>
      <c r="H264" s="21">
        <f t="shared" si="6"/>
        <v>449839.79</v>
      </c>
      <c r="I264" t="s">
        <v>128</v>
      </c>
      <c r="J264">
        <v>2030</v>
      </c>
      <c r="K264" t="s">
        <v>431</v>
      </c>
      <c r="L264" t="s">
        <v>434</v>
      </c>
    </row>
    <row r="265" spans="1:12" ht="12.75">
      <c r="A265" s="2">
        <v>39378</v>
      </c>
      <c r="B265" t="s">
        <v>165</v>
      </c>
      <c r="C265">
        <v>5098</v>
      </c>
      <c r="D265">
        <v>4609</v>
      </c>
      <c r="E265" s="25">
        <v>3710302</v>
      </c>
      <c r="F265">
        <v>111.87</v>
      </c>
      <c r="G265" t="s">
        <v>357</v>
      </c>
      <c r="H265" s="21">
        <f t="shared" si="6"/>
        <v>4150714.8474000003</v>
      </c>
      <c r="I265" t="s">
        <v>166</v>
      </c>
      <c r="J265">
        <v>3020</v>
      </c>
      <c r="K265" t="s">
        <v>431</v>
      </c>
      <c r="L265" t="s">
        <v>434</v>
      </c>
    </row>
    <row r="266" spans="1:12" ht="12.75">
      <c r="A266" s="2">
        <v>39378</v>
      </c>
      <c r="B266" t="s">
        <v>165</v>
      </c>
      <c r="C266">
        <v>5098</v>
      </c>
      <c r="D266">
        <v>4609</v>
      </c>
      <c r="E266" s="25">
        <v>573231</v>
      </c>
      <c r="F266">
        <v>109.07</v>
      </c>
      <c r="G266" t="s">
        <v>357</v>
      </c>
      <c r="H266" s="21">
        <f t="shared" si="6"/>
        <v>625223.0517</v>
      </c>
      <c r="I266" t="s">
        <v>167</v>
      </c>
      <c r="J266">
        <v>3020</v>
      </c>
      <c r="K266" t="s">
        <v>431</v>
      </c>
      <c r="L266" t="s">
        <v>434</v>
      </c>
    </row>
    <row r="267" spans="1:12" ht="12.75">
      <c r="A267" s="2">
        <v>39378</v>
      </c>
      <c r="B267" t="s">
        <v>215</v>
      </c>
      <c r="C267">
        <v>5403</v>
      </c>
      <c r="D267">
        <v>5759</v>
      </c>
      <c r="E267" s="25">
        <v>108195</v>
      </c>
      <c r="F267">
        <v>502</v>
      </c>
      <c r="G267" t="s">
        <v>357</v>
      </c>
      <c r="H267" s="21">
        <f t="shared" si="6"/>
        <v>543138.9</v>
      </c>
      <c r="I267" t="s">
        <v>216</v>
      </c>
      <c r="J267">
        <v>2010</v>
      </c>
      <c r="K267" t="s">
        <v>431</v>
      </c>
      <c r="L267" t="s">
        <v>434</v>
      </c>
    </row>
    <row r="268" spans="1:12" ht="12.75">
      <c r="A268" s="2">
        <v>39379</v>
      </c>
      <c r="B268" t="s">
        <v>59</v>
      </c>
      <c r="C268">
        <v>4676</v>
      </c>
      <c r="D268">
        <v>2681</v>
      </c>
      <c r="E268" s="25">
        <v>2489703</v>
      </c>
      <c r="F268">
        <v>611</v>
      </c>
      <c r="G268" t="s">
        <v>357</v>
      </c>
      <c r="H268" s="21">
        <f t="shared" si="6"/>
        <v>15212085.33</v>
      </c>
      <c r="I268" t="s">
        <v>60</v>
      </c>
      <c r="J268">
        <v>2020</v>
      </c>
      <c r="K268" t="s">
        <v>431</v>
      </c>
      <c r="L268" t="s">
        <v>434</v>
      </c>
    </row>
    <row r="269" spans="1:12" ht="12.75">
      <c r="A269" s="2">
        <v>39379</v>
      </c>
      <c r="B269" t="s">
        <v>63</v>
      </c>
      <c r="C269">
        <v>9744</v>
      </c>
      <c r="D269">
        <v>267914</v>
      </c>
      <c r="E269" s="25">
        <v>3703503</v>
      </c>
      <c r="F269">
        <v>248</v>
      </c>
      <c r="G269" t="s">
        <v>357</v>
      </c>
      <c r="H269" s="21">
        <f t="shared" si="6"/>
        <v>9184687.44</v>
      </c>
      <c r="I269" t="s">
        <v>64</v>
      </c>
      <c r="J269">
        <v>1510</v>
      </c>
      <c r="K269" t="s">
        <v>431</v>
      </c>
      <c r="L269" t="s">
        <v>434</v>
      </c>
    </row>
    <row r="270" spans="1:12" ht="12.75">
      <c r="A270" s="2">
        <v>39379</v>
      </c>
      <c r="B270" t="s">
        <v>103</v>
      </c>
      <c r="C270">
        <v>8970</v>
      </c>
      <c r="D270">
        <v>193021</v>
      </c>
      <c r="E270" s="25">
        <v>433414</v>
      </c>
      <c r="F270">
        <v>30.6</v>
      </c>
      <c r="G270" t="s">
        <v>357</v>
      </c>
      <c r="H270" s="21">
        <f t="shared" si="6"/>
        <v>132624.684</v>
      </c>
      <c r="I270" t="s">
        <v>104</v>
      </c>
      <c r="J270">
        <v>3510</v>
      </c>
      <c r="K270" t="s">
        <v>431</v>
      </c>
      <c r="L270" t="s">
        <v>434</v>
      </c>
    </row>
    <row r="271" spans="1:12" ht="12.75">
      <c r="A271" s="2">
        <v>39380</v>
      </c>
      <c r="B271" t="s">
        <v>923</v>
      </c>
      <c r="C271">
        <v>4786</v>
      </c>
      <c r="D271">
        <v>56952</v>
      </c>
      <c r="E271" s="25">
        <v>65043</v>
      </c>
      <c r="F271">
        <v>203.1655</v>
      </c>
      <c r="G271" t="s">
        <v>357</v>
      </c>
      <c r="H271" s="21">
        <f t="shared" si="6"/>
        <v>132144.93616500002</v>
      </c>
      <c r="I271" t="s">
        <v>924</v>
      </c>
      <c r="J271">
        <v>4020</v>
      </c>
      <c r="K271" t="s">
        <v>431</v>
      </c>
      <c r="L271" t="s">
        <v>434</v>
      </c>
    </row>
    <row r="272" spans="1:12" ht="12.75">
      <c r="A272" s="2">
        <v>39380</v>
      </c>
      <c r="B272" t="s">
        <v>1740</v>
      </c>
      <c r="C272">
        <v>8216</v>
      </c>
      <c r="D272">
        <v>207193</v>
      </c>
      <c r="E272" s="25">
        <v>1041500</v>
      </c>
      <c r="F272">
        <v>40</v>
      </c>
      <c r="G272" t="s">
        <v>357</v>
      </c>
      <c r="H272" s="21">
        <f t="shared" si="6"/>
        <v>416600</v>
      </c>
      <c r="I272" t="s">
        <v>1741</v>
      </c>
      <c r="J272">
        <v>1010</v>
      </c>
      <c r="K272" t="s">
        <v>431</v>
      </c>
      <c r="L272" t="s">
        <v>434</v>
      </c>
    </row>
    <row r="273" spans="1:12" ht="12.75">
      <c r="A273" s="2">
        <v>39380</v>
      </c>
      <c r="B273" t="s">
        <v>1765</v>
      </c>
      <c r="C273">
        <v>8664</v>
      </c>
      <c r="D273">
        <v>166227</v>
      </c>
      <c r="E273" s="25">
        <v>5552248</v>
      </c>
      <c r="F273">
        <v>1083</v>
      </c>
      <c r="G273" t="s">
        <v>357</v>
      </c>
      <c r="H273" s="21">
        <f t="shared" si="6"/>
        <v>60130845.84</v>
      </c>
      <c r="I273" t="s">
        <v>1138</v>
      </c>
      <c r="J273">
        <v>1510</v>
      </c>
      <c r="K273" t="s">
        <v>431</v>
      </c>
      <c r="L273" t="s">
        <v>434</v>
      </c>
    </row>
    <row r="274" spans="1:12" ht="12.75">
      <c r="A274" s="2">
        <v>39380</v>
      </c>
      <c r="B274" t="s">
        <v>47</v>
      </c>
      <c r="C274">
        <v>5892</v>
      </c>
      <c r="D274">
        <v>30023</v>
      </c>
      <c r="E274" s="25">
        <v>678606</v>
      </c>
      <c r="F274">
        <v>371.95</v>
      </c>
      <c r="G274" t="s">
        <v>357</v>
      </c>
      <c r="H274" s="21">
        <f t="shared" si="6"/>
        <v>2524075.017</v>
      </c>
      <c r="I274" t="s">
        <v>48</v>
      </c>
      <c r="J274">
        <v>1010</v>
      </c>
      <c r="K274" t="s">
        <v>431</v>
      </c>
      <c r="L274" t="s">
        <v>434</v>
      </c>
    </row>
    <row r="275" spans="1:12" ht="12.75">
      <c r="A275" s="2">
        <v>39380</v>
      </c>
      <c r="B275" t="s">
        <v>177</v>
      </c>
      <c r="C275">
        <v>5148</v>
      </c>
      <c r="D275">
        <v>4770</v>
      </c>
      <c r="E275" s="25">
        <v>347751</v>
      </c>
      <c r="F275">
        <v>46</v>
      </c>
      <c r="G275" t="s">
        <v>357</v>
      </c>
      <c r="H275" s="21">
        <f t="shared" si="6"/>
        <v>159965.46</v>
      </c>
      <c r="I275" t="s">
        <v>1764</v>
      </c>
      <c r="J275">
        <v>3510</v>
      </c>
      <c r="K275" t="s">
        <v>431</v>
      </c>
      <c r="L275" t="s">
        <v>434</v>
      </c>
    </row>
    <row r="276" spans="1:12" ht="12.75">
      <c r="A276" s="2">
        <v>39380</v>
      </c>
      <c r="B276" t="s">
        <v>1559</v>
      </c>
      <c r="C276">
        <v>9330</v>
      </c>
      <c r="D276">
        <v>221599</v>
      </c>
      <c r="E276" s="25">
        <v>1254936</v>
      </c>
      <c r="F276">
        <v>207</v>
      </c>
      <c r="G276" t="s">
        <v>357</v>
      </c>
      <c r="H276" s="21">
        <f t="shared" si="6"/>
        <v>2597717.52</v>
      </c>
      <c r="I276" t="s">
        <v>185</v>
      </c>
      <c r="J276">
        <v>2010</v>
      </c>
      <c r="K276" t="s">
        <v>431</v>
      </c>
      <c r="L276" t="s">
        <v>434</v>
      </c>
    </row>
    <row r="277" spans="1:12" ht="12.75">
      <c r="A277" s="2">
        <v>39380</v>
      </c>
      <c r="B277" t="s">
        <v>205</v>
      </c>
      <c r="C277">
        <v>9338</v>
      </c>
      <c r="D277">
        <v>222063</v>
      </c>
      <c r="E277" s="25">
        <v>222798</v>
      </c>
      <c r="F277">
        <v>343</v>
      </c>
      <c r="G277" t="s">
        <v>357</v>
      </c>
      <c r="H277" s="21">
        <f t="shared" si="6"/>
        <v>764197.14</v>
      </c>
      <c r="I277" t="s">
        <v>206</v>
      </c>
      <c r="J277">
        <v>3510</v>
      </c>
      <c r="K277" t="s">
        <v>431</v>
      </c>
      <c r="L277" t="s">
        <v>434</v>
      </c>
    </row>
    <row r="278" spans="1:12" ht="12.75">
      <c r="A278" s="2">
        <v>39380</v>
      </c>
      <c r="B278" t="s">
        <v>209</v>
      </c>
      <c r="C278">
        <v>9168</v>
      </c>
      <c r="D278">
        <v>205779</v>
      </c>
      <c r="E278" s="25">
        <v>128389</v>
      </c>
      <c r="F278">
        <v>430</v>
      </c>
      <c r="G278" t="s">
        <v>357</v>
      </c>
      <c r="H278" s="21">
        <f t="shared" si="6"/>
        <v>552072.7</v>
      </c>
      <c r="I278" t="s">
        <v>210</v>
      </c>
      <c r="J278">
        <v>3020</v>
      </c>
      <c r="K278" t="s">
        <v>431</v>
      </c>
      <c r="L278" t="s">
        <v>434</v>
      </c>
    </row>
    <row r="279" spans="1:12" ht="12.75">
      <c r="A279" s="2">
        <v>39381</v>
      </c>
      <c r="B279" t="s">
        <v>415</v>
      </c>
      <c r="C279">
        <v>9894</v>
      </c>
      <c r="D279">
        <v>286777</v>
      </c>
      <c r="E279" s="25">
        <v>1862</v>
      </c>
      <c r="F279">
        <v>972.4</v>
      </c>
      <c r="G279" t="s">
        <v>357</v>
      </c>
      <c r="H279" s="21">
        <f t="shared" si="6"/>
        <v>18106.088</v>
      </c>
      <c r="I279" t="s">
        <v>1756</v>
      </c>
      <c r="J279">
        <v>0</v>
      </c>
      <c r="K279" t="s">
        <v>431</v>
      </c>
      <c r="L279" t="s">
        <v>434</v>
      </c>
    </row>
    <row r="280" spans="1:12" ht="12.75">
      <c r="A280" s="2">
        <v>39381</v>
      </c>
      <c r="B280" t="s">
        <v>1139</v>
      </c>
      <c r="C280">
        <v>8673</v>
      </c>
      <c r="D280">
        <v>167108</v>
      </c>
      <c r="E280" s="25">
        <v>436376</v>
      </c>
      <c r="F280">
        <v>55</v>
      </c>
      <c r="G280" t="s">
        <v>357</v>
      </c>
      <c r="H280" s="21">
        <f t="shared" si="6"/>
        <v>240006.8</v>
      </c>
      <c r="I280" t="s">
        <v>1140</v>
      </c>
      <c r="J280">
        <v>4020</v>
      </c>
      <c r="K280" t="s">
        <v>431</v>
      </c>
      <c r="L280" t="s">
        <v>434</v>
      </c>
    </row>
    <row r="281" spans="1:12" ht="12.75">
      <c r="A281" s="2">
        <v>39381</v>
      </c>
      <c r="B281" t="s">
        <v>69</v>
      </c>
      <c r="C281">
        <v>4497</v>
      </c>
      <c r="D281">
        <v>2080</v>
      </c>
      <c r="E281" s="25">
        <v>6833878</v>
      </c>
      <c r="F281">
        <v>198.37</v>
      </c>
      <c r="G281" t="s">
        <v>357</v>
      </c>
      <c r="H281" s="21">
        <f t="shared" si="6"/>
        <v>13556363.788600001</v>
      </c>
      <c r="I281" t="s">
        <v>70</v>
      </c>
      <c r="J281">
        <v>3020</v>
      </c>
      <c r="K281" t="s">
        <v>431</v>
      </c>
      <c r="L281" t="s">
        <v>434</v>
      </c>
    </row>
    <row r="282" spans="1:12" ht="12.75">
      <c r="A282" s="2">
        <v>39381</v>
      </c>
      <c r="B282" t="s">
        <v>133</v>
      </c>
      <c r="C282">
        <v>7960</v>
      </c>
      <c r="D282">
        <v>124719</v>
      </c>
      <c r="E282" s="25">
        <v>866341</v>
      </c>
      <c r="F282" s="51">
        <v>662</v>
      </c>
      <c r="G282" t="s">
        <v>357</v>
      </c>
      <c r="H282" s="21">
        <f t="shared" si="6"/>
        <v>5735177.42</v>
      </c>
      <c r="I282" t="s">
        <v>134</v>
      </c>
      <c r="J282">
        <v>1510</v>
      </c>
      <c r="K282" t="s">
        <v>430</v>
      </c>
      <c r="L282" t="s">
        <v>434</v>
      </c>
    </row>
    <row r="283" spans="1:12" ht="12.75">
      <c r="A283" s="2">
        <v>39381</v>
      </c>
      <c r="B283" t="s">
        <v>148</v>
      </c>
      <c r="C283">
        <v>9455</v>
      </c>
      <c r="D283">
        <v>233429</v>
      </c>
      <c r="E283" s="25">
        <v>387027</v>
      </c>
      <c r="F283">
        <v>48</v>
      </c>
      <c r="G283" t="s">
        <v>357</v>
      </c>
      <c r="H283" s="21">
        <f t="shared" si="6"/>
        <v>185772.96</v>
      </c>
      <c r="I283" t="s">
        <v>149</v>
      </c>
      <c r="J283">
        <v>1510</v>
      </c>
      <c r="K283" t="s">
        <v>431</v>
      </c>
      <c r="L283" t="s">
        <v>434</v>
      </c>
    </row>
    <row r="284" spans="1:12" ht="12.75">
      <c r="A284" s="2">
        <v>39381</v>
      </c>
      <c r="B284" t="s">
        <v>159</v>
      </c>
      <c r="C284">
        <v>10244</v>
      </c>
      <c r="D284">
        <v>335562</v>
      </c>
      <c r="E284" s="25">
        <v>576985</v>
      </c>
      <c r="F284">
        <v>95</v>
      </c>
      <c r="G284" t="s">
        <v>357</v>
      </c>
      <c r="H284" s="21">
        <f t="shared" si="6"/>
        <v>548135.75</v>
      </c>
      <c r="I284" t="s">
        <v>160</v>
      </c>
      <c r="J284">
        <v>4040</v>
      </c>
      <c r="K284" t="s">
        <v>431</v>
      </c>
      <c r="L284" t="s">
        <v>434</v>
      </c>
    </row>
    <row r="285" spans="1:12" ht="12.75">
      <c r="A285" s="2">
        <v>39381</v>
      </c>
      <c r="B285" t="s">
        <v>203</v>
      </c>
      <c r="C285">
        <v>5320</v>
      </c>
      <c r="D285">
        <v>5319</v>
      </c>
      <c r="E285" s="25">
        <v>5595850</v>
      </c>
      <c r="F285">
        <v>25.84</v>
      </c>
      <c r="G285" t="s">
        <v>357</v>
      </c>
      <c r="H285" s="21">
        <f t="shared" si="6"/>
        <v>1445967.64</v>
      </c>
      <c r="I285" t="s">
        <v>204</v>
      </c>
      <c r="J285">
        <v>4040</v>
      </c>
      <c r="K285" t="s">
        <v>431</v>
      </c>
      <c r="L285" t="s">
        <v>434</v>
      </c>
    </row>
    <row r="286" spans="1:12" ht="12.75">
      <c r="A286" s="2">
        <v>39384</v>
      </c>
      <c r="B286" t="s">
        <v>917</v>
      </c>
      <c r="C286">
        <v>4330</v>
      </c>
      <c r="D286">
        <v>12835</v>
      </c>
      <c r="E286" s="25">
        <v>442055</v>
      </c>
      <c r="F286">
        <v>1439</v>
      </c>
      <c r="G286" t="s">
        <v>357</v>
      </c>
      <c r="H286" s="21">
        <f t="shared" si="6"/>
        <v>6361171.45</v>
      </c>
      <c r="I286" t="s">
        <v>918</v>
      </c>
      <c r="J286">
        <v>4010</v>
      </c>
      <c r="K286" t="s">
        <v>431</v>
      </c>
      <c r="L286" t="s">
        <v>434</v>
      </c>
    </row>
    <row r="287" spans="1:12" ht="12.75">
      <c r="A287" s="2">
        <v>39384</v>
      </c>
      <c r="B287" t="s">
        <v>1748</v>
      </c>
      <c r="C287">
        <v>4090</v>
      </c>
      <c r="D287">
        <v>414</v>
      </c>
      <c r="E287" s="25">
        <v>425947</v>
      </c>
      <c r="F287">
        <v>38.73</v>
      </c>
      <c r="G287" t="s">
        <v>357</v>
      </c>
      <c r="H287" s="21">
        <f t="shared" si="6"/>
        <v>164969.2731</v>
      </c>
      <c r="I287" t="s">
        <v>1749</v>
      </c>
      <c r="J287">
        <v>4040</v>
      </c>
      <c r="K287" t="s">
        <v>431</v>
      </c>
      <c r="L287" t="s">
        <v>434</v>
      </c>
    </row>
    <row r="288" spans="1:12" ht="12.75">
      <c r="A288" s="2">
        <v>39384</v>
      </c>
      <c r="B288" t="s">
        <v>1750</v>
      </c>
      <c r="C288">
        <v>5786</v>
      </c>
      <c r="D288">
        <v>24864</v>
      </c>
      <c r="E288" s="25">
        <v>473611</v>
      </c>
      <c r="F288">
        <v>241.36</v>
      </c>
      <c r="G288" t="s">
        <v>357</v>
      </c>
      <c r="H288" s="21">
        <f t="shared" si="6"/>
        <v>1143107.5096</v>
      </c>
      <c r="I288" t="s">
        <v>1751</v>
      </c>
      <c r="J288">
        <v>1510</v>
      </c>
      <c r="K288" t="s">
        <v>431</v>
      </c>
      <c r="L288" t="s">
        <v>434</v>
      </c>
    </row>
    <row r="289" spans="1:12" ht="12.75">
      <c r="A289" s="2">
        <v>39384</v>
      </c>
      <c r="B289" t="s">
        <v>131</v>
      </c>
      <c r="C289">
        <v>9931</v>
      </c>
      <c r="D289">
        <v>291543</v>
      </c>
      <c r="E289" s="25">
        <v>374329</v>
      </c>
      <c r="F289">
        <v>269</v>
      </c>
      <c r="G289" t="s">
        <v>357</v>
      </c>
      <c r="H289" s="21">
        <f t="shared" si="6"/>
        <v>1006945.01</v>
      </c>
      <c r="I289" t="s">
        <v>132</v>
      </c>
      <c r="J289">
        <v>2010</v>
      </c>
      <c r="K289" t="s">
        <v>431</v>
      </c>
      <c r="L289" t="s">
        <v>434</v>
      </c>
    </row>
    <row r="290" spans="1:12" ht="12.75">
      <c r="A290" s="2">
        <v>39384</v>
      </c>
      <c r="B290" t="s">
        <v>173</v>
      </c>
      <c r="C290">
        <v>5884</v>
      </c>
      <c r="D290">
        <v>29496</v>
      </c>
      <c r="E290" s="25">
        <v>62018</v>
      </c>
      <c r="F290">
        <v>98.8</v>
      </c>
      <c r="G290" t="s">
        <v>357</v>
      </c>
      <c r="H290" s="21">
        <f t="shared" si="6"/>
        <v>61273.78399999999</v>
      </c>
      <c r="I290" t="s">
        <v>174</v>
      </c>
      <c r="J290">
        <v>4020</v>
      </c>
      <c r="K290" t="s">
        <v>431</v>
      </c>
      <c r="L290" t="s">
        <v>434</v>
      </c>
    </row>
    <row r="291" spans="1:12" ht="12.75">
      <c r="A291" s="2">
        <v>39384</v>
      </c>
      <c r="B291" t="s">
        <v>759</v>
      </c>
      <c r="C291">
        <v>9450</v>
      </c>
      <c r="D291">
        <v>233249</v>
      </c>
      <c r="E291" s="25">
        <v>1696844</v>
      </c>
      <c r="F291">
        <v>1111.07</v>
      </c>
      <c r="G291" t="s">
        <v>357</v>
      </c>
      <c r="H291" s="21">
        <f t="shared" si="6"/>
        <v>18853124.630799998</v>
      </c>
      <c r="I291" t="s">
        <v>200</v>
      </c>
      <c r="J291">
        <v>2020</v>
      </c>
      <c r="K291" t="s">
        <v>431</v>
      </c>
      <c r="L291" t="s">
        <v>434</v>
      </c>
    </row>
    <row r="292" spans="1:12" ht="12.75">
      <c r="A292" s="2">
        <v>39385</v>
      </c>
      <c r="B292" t="s">
        <v>1746</v>
      </c>
      <c r="C292">
        <v>5374</v>
      </c>
      <c r="D292">
        <v>5560</v>
      </c>
      <c r="E292" s="25">
        <v>1459347</v>
      </c>
      <c r="F292">
        <v>268.49</v>
      </c>
      <c r="G292" t="s">
        <v>357</v>
      </c>
      <c r="H292" s="21">
        <f t="shared" si="6"/>
        <v>3918200.7603</v>
      </c>
      <c r="I292" t="s">
        <v>1747</v>
      </c>
      <c r="J292">
        <v>4040</v>
      </c>
      <c r="K292" t="s">
        <v>431</v>
      </c>
      <c r="L292" t="s">
        <v>434</v>
      </c>
    </row>
    <row r="293" spans="1:12" ht="12.75">
      <c r="A293" s="2">
        <v>39385</v>
      </c>
      <c r="B293" t="s">
        <v>1752</v>
      </c>
      <c r="C293">
        <v>8013</v>
      </c>
      <c r="D293">
        <v>126432</v>
      </c>
      <c r="E293" s="25">
        <v>1063657</v>
      </c>
      <c r="F293">
        <v>140</v>
      </c>
      <c r="G293" t="s">
        <v>357</v>
      </c>
      <c r="H293" s="21">
        <f t="shared" si="6"/>
        <v>1489119.8</v>
      </c>
      <c r="I293" t="s">
        <v>1753</v>
      </c>
      <c r="J293">
        <v>4510</v>
      </c>
      <c r="K293" t="s">
        <v>431</v>
      </c>
      <c r="L293" t="s">
        <v>434</v>
      </c>
    </row>
    <row r="294" spans="1:12" ht="12.75">
      <c r="A294" s="2">
        <v>39385</v>
      </c>
      <c r="B294" t="s">
        <v>69</v>
      </c>
      <c r="C294">
        <v>4497</v>
      </c>
      <c r="D294">
        <v>2080</v>
      </c>
      <c r="E294" s="25">
        <v>13408136</v>
      </c>
      <c r="F294">
        <v>199.45</v>
      </c>
      <c r="G294" t="s">
        <v>357</v>
      </c>
      <c r="H294" s="21">
        <f t="shared" si="6"/>
        <v>26742527.251999997</v>
      </c>
      <c r="I294" t="s">
        <v>71</v>
      </c>
      <c r="J294">
        <v>3020</v>
      </c>
      <c r="K294" t="s">
        <v>431</v>
      </c>
      <c r="L294" t="s">
        <v>434</v>
      </c>
    </row>
    <row r="295" spans="1:12" ht="12.75">
      <c r="A295" s="2">
        <v>39385</v>
      </c>
      <c r="B295" t="s">
        <v>497</v>
      </c>
      <c r="C295">
        <v>9316</v>
      </c>
      <c r="D295">
        <v>221115</v>
      </c>
      <c r="E295" s="25">
        <v>696221</v>
      </c>
      <c r="F295">
        <v>348.68</v>
      </c>
      <c r="G295" t="s">
        <v>357</v>
      </c>
      <c r="H295" s="21">
        <f t="shared" si="6"/>
        <v>2427583.3828</v>
      </c>
      <c r="I295" t="s">
        <v>88</v>
      </c>
      <c r="J295">
        <v>5510</v>
      </c>
      <c r="K295" t="s">
        <v>431</v>
      </c>
      <c r="L295" t="s">
        <v>434</v>
      </c>
    </row>
    <row r="296" spans="1:12" ht="12.75">
      <c r="A296" s="2">
        <v>39385</v>
      </c>
      <c r="B296" t="s">
        <v>153</v>
      </c>
      <c r="C296">
        <v>8990</v>
      </c>
      <c r="D296">
        <v>194045</v>
      </c>
      <c r="E296" s="25">
        <v>2416111</v>
      </c>
      <c r="F296">
        <v>114</v>
      </c>
      <c r="G296" t="s">
        <v>357</v>
      </c>
      <c r="H296" s="21">
        <f t="shared" si="6"/>
        <v>2754366.54</v>
      </c>
      <c r="I296" t="s">
        <v>154</v>
      </c>
      <c r="J296">
        <v>4020</v>
      </c>
      <c r="K296" t="s">
        <v>431</v>
      </c>
      <c r="L296" t="s">
        <v>434</v>
      </c>
    </row>
    <row r="297" spans="1:12" ht="12.75">
      <c r="A297" s="2">
        <v>39385</v>
      </c>
      <c r="B297" t="s">
        <v>171</v>
      </c>
      <c r="C297">
        <v>5646</v>
      </c>
      <c r="D297">
        <v>19218</v>
      </c>
      <c r="E297" s="25">
        <v>43600</v>
      </c>
      <c r="F297">
        <v>585</v>
      </c>
      <c r="G297" t="s">
        <v>357</v>
      </c>
      <c r="H297" s="21">
        <f t="shared" si="6"/>
        <v>255060</v>
      </c>
      <c r="I297" t="s">
        <v>172</v>
      </c>
      <c r="J297">
        <v>2530</v>
      </c>
      <c r="K297" t="s">
        <v>431</v>
      </c>
      <c r="L297" t="s">
        <v>434</v>
      </c>
    </row>
    <row r="298" spans="1:12" ht="12.75">
      <c r="A298" s="2">
        <v>39385</v>
      </c>
      <c r="B298" t="s">
        <v>196</v>
      </c>
      <c r="C298">
        <v>5045</v>
      </c>
      <c r="D298">
        <v>33698</v>
      </c>
      <c r="E298" s="25">
        <v>1414190</v>
      </c>
      <c r="F298">
        <v>40.6799</v>
      </c>
      <c r="G298" t="s">
        <v>357</v>
      </c>
      <c r="H298" s="21">
        <f aca="true" t="shared" si="7" ref="H298:H361">E298*F298/100</f>
        <v>575291.07781</v>
      </c>
      <c r="I298" t="s">
        <v>197</v>
      </c>
      <c r="J298">
        <v>4020</v>
      </c>
      <c r="K298" t="s">
        <v>431</v>
      </c>
      <c r="L298" t="s">
        <v>434</v>
      </c>
    </row>
    <row r="299" spans="1:12" ht="12.75">
      <c r="A299" s="2">
        <v>39385</v>
      </c>
      <c r="B299" t="s">
        <v>759</v>
      </c>
      <c r="C299">
        <v>9450</v>
      </c>
      <c r="D299">
        <v>233249</v>
      </c>
      <c r="E299">
        <v>800</v>
      </c>
      <c r="F299">
        <v>1111.07</v>
      </c>
      <c r="G299" t="s">
        <v>357</v>
      </c>
      <c r="H299" s="21">
        <f t="shared" si="7"/>
        <v>8888.56</v>
      </c>
      <c r="I299" t="s">
        <v>200</v>
      </c>
      <c r="J299">
        <v>2020</v>
      </c>
      <c r="K299" t="s">
        <v>431</v>
      </c>
      <c r="L299" t="s">
        <v>434</v>
      </c>
    </row>
    <row r="300" spans="1:12" ht="12.75">
      <c r="A300" s="2">
        <v>39385</v>
      </c>
      <c r="B300" t="s">
        <v>201</v>
      </c>
      <c r="C300">
        <v>8218</v>
      </c>
      <c r="D300">
        <v>136143</v>
      </c>
      <c r="E300" s="25">
        <v>814944</v>
      </c>
      <c r="F300">
        <v>293</v>
      </c>
      <c r="G300" t="s">
        <v>357</v>
      </c>
      <c r="H300" s="21">
        <f t="shared" si="7"/>
        <v>2387785.92</v>
      </c>
      <c r="I300" t="s">
        <v>202</v>
      </c>
      <c r="J300">
        <v>2520</v>
      </c>
      <c r="K300" t="s">
        <v>431</v>
      </c>
      <c r="L300" t="s">
        <v>434</v>
      </c>
    </row>
    <row r="301" spans="1:12" ht="12.75">
      <c r="A301" s="2">
        <v>39386</v>
      </c>
      <c r="B301" t="s">
        <v>109</v>
      </c>
      <c r="C301">
        <v>4747</v>
      </c>
      <c r="D301">
        <v>2856</v>
      </c>
      <c r="E301" s="25">
        <v>65566</v>
      </c>
      <c r="F301">
        <v>681</v>
      </c>
      <c r="G301" t="s">
        <v>357</v>
      </c>
      <c r="H301" s="21">
        <f t="shared" si="7"/>
        <v>446504.46</v>
      </c>
      <c r="I301" t="s">
        <v>110</v>
      </c>
      <c r="J301">
        <v>2010</v>
      </c>
      <c r="K301" t="s">
        <v>431</v>
      </c>
      <c r="L301" t="s">
        <v>434</v>
      </c>
    </row>
    <row r="302" spans="1:12" ht="12.75">
      <c r="A302" s="2">
        <v>39386</v>
      </c>
      <c r="B302" t="s">
        <v>116</v>
      </c>
      <c r="C302">
        <v>7841</v>
      </c>
      <c r="D302">
        <v>97520</v>
      </c>
      <c r="E302" s="25">
        <v>5381125</v>
      </c>
      <c r="F302">
        <v>535.82</v>
      </c>
      <c r="G302" t="s">
        <v>357</v>
      </c>
      <c r="H302" s="21">
        <f t="shared" si="7"/>
        <v>28833143.975000005</v>
      </c>
      <c r="I302" t="s">
        <v>117</v>
      </c>
      <c r="J302">
        <v>4040</v>
      </c>
      <c r="K302" t="s">
        <v>431</v>
      </c>
      <c r="L302" t="s">
        <v>434</v>
      </c>
    </row>
    <row r="303" spans="1:12" ht="12.75">
      <c r="A303" s="2">
        <v>39386</v>
      </c>
      <c r="B303" t="s">
        <v>423</v>
      </c>
      <c r="C303">
        <v>9325</v>
      </c>
      <c r="D303">
        <v>221302</v>
      </c>
      <c r="E303" s="25">
        <v>501644</v>
      </c>
      <c r="F303">
        <v>104</v>
      </c>
      <c r="G303" t="s">
        <v>357</v>
      </c>
      <c r="H303" s="21">
        <f t="shared" si="7"/>
        <v>521709.76</v>
      </c>
      <c r="I303" t="s">
        <v>124</v>
      </c>
      <c r="J303">
        <v>4040</v>
      </c>
      <c r="K303" t="s">
        <v>431</v>
      </c>
      <c r="L303" t="s">
        <v>434</v>
      </c>
    </row>
    <row r="304" spans="1:12" ht="12.75">
      <c r="A304" s="2">
        <v>39386</v>
      </c>
      <c r="B304" t="s">
        <v>192</v>
      </c>
      <c r="C304">
        <v>8987</v>
      </c>
      <c r="D304">
        <v>193882</v>
      </c>
      <c r="E304" s="25">
        <v>825015</v>
      </c>
      <c r="F304">
        <v>310.69</v>
      </c>
      <c r="G304" t="s">
        <v>357</v>
      </c>
      <c r="H304" s="21">
        <f t="shared" si="7"/>
        <v>2563239.1034999997</v>
      </c>
      <c r="I304" t="s">
        <v>193</v>
      </c>
      <c r="J304">
        <v>3020</v>
      </c>
      <c r="K304" t="s">
        <v>431</v>
      </c>
      <c r="L304" t="s">
        <v>434</v>
      </c>
    </row>
    <row r="305" spans="1:12" ht="12.75">
      <c r="A305" s="2">
        <v>39386</v>
      </c>
      <c r="B305" t="s">
        <v>207</v>
      </c>
      <c r="C305">
        <v>7872</v>
      </c>
      <c r="D305">
        <v>120608</v>
      </c>
      <c r="E305" s="25">
        <v>845354</v>
      </c>
      <c r="F305">
        <v>182.03</v>
      </c>
      <c r="G305" t="s">
        <v>357</v>
      </c>
      <c r="H305" s="21">
        <f t="shared" si="7"/>
        <v>1538797.8862</v>
      </c>
      <c r="I305" t="s">
        <v>208</v>
      </c>
      <c r="J305">
        <v>4020</v>
      </c>
      <c r="K305" t="s">
        <v>431</v>
      </c>
      <c r="L305" t="s">
        <v>434</v>
      </c>
    </row>
    <row r="306" spans="1:12" ht="12.75">
      <c r="A306" s="2">
        <v>39356</v>
      </c>
      <c r="B306" t="s">
        <v>932</v>
      </c>
      <c r="C306">
        <v>5841</v>
      </c>
      <c r="D306">
        <v>27762</v>
      </c>
      <c r="E306" s="25">
        <v>3000</v>
      </c>
      <c r="F306" s="51">
        <v>242</v>
      </c>
      <c r="G306" s="51" t="s">
        <v>356</v>
      </c>
      <c r="H306" s="71">
        <f t="shared" si="7"/>
        <v>7260</v>
      </c>
      <c r="I306" t="s">
        <v>933</v>
      </c>
      <c r="J306">
        <v>1510</v>
      </c>
      <c r="K306" t="s">
        <v>431</v>
      </c>
      <c r="L306" t="s">
        <v>434</v>
      </c>
    </row>
    <row r="307" spans="1:12" ht="12.75">
      <c r="A307" s="2">
        <v>39356</v>
      </c>
      <c r="B307" t="s">
        <v>932</v>
      </c>
      <c r="C307">
        <v>5841</v>
      </c>
      <c r="D307">
        <v>27762</v>
      </c>
      <c r="E307" s="25">
        <v>20000</v>
      </c>
      <c r="F307" s="51">
        <v>160</v>
      </c>
      <c r="G307" s="51" t="s">
        <v>356</v>
      </c>
      <c r="H307" s="71">
        <f t="shared" si="7"/>
        <v>32000</v>
      </c>
      <c r="I307" t="s">
        <v>934</v>
      </c>
      <c r="J307">
        <v>1510</v>
      </c>
      <c r="K307" t="s">
        <v>431</v>
      </c>
      <c r="L307" t="s">
        <v>434</v>
      </c>
    </row>
    <row r="308" spans="1:12" ht="12.75">
      <c r="A308" s="2">
        <v>39356</v>
      </c>
      <c r="B308" t="s">
        <v>932</v>
      </c>
      <c r="C308">
        <v>5841</v>
      </c>
      <c r="D308">
        <v>27762</v>
      </c>
      <c r="E308" s="25">
        <v>10000</v>
      </c>
      <c r="F308" s="51">
        <v>135</v>
      </c>
      <c r="G308" s="51" t="s">
        <v>356</v>
      </c>
      <c r="H308" s="71">
        <f t="shared" si="7"/>
        <v>13500</v>
      </c>
      <c r="I308" t="s">
        <v>935</v>
      </c>
      <c r="J308">
        <v>1510</v>
      </c>
      <c r="K308" t="s">
        <v>431</v>
      </c>
      <c r="L308" t="s">
        <v>434</v>
      </c>
    </row>
    <row r="309" spans="1:12" ht="12.75">
      <c r="A309" s="2">
        <v>39356</v>
      </c>
      <c r="B309" t="s">
        <v>951</v>
      </c>
      <c r="C309">
        <v>7603</v>
      </c>
      <c r="D309">
        <v>58343</v>
      </c>
      <c r="E309" s="25">
        <v>487040</v>
      </c>
      <c r="F309" s="51">
        <v>134.068</v>
      </c>
      <c r="G309" s="51" t="s">
        <v>356</v>
      </c>
      <c r="H309" s="71">
        <f t="shared" si="7"/>
        <v>652964.7872</v>
      </c>
      <c r="I309" t="s">
        <v>952</v>
      </c>
      <c r="J309">
        <v>2030</v>
      </c>
      <c r="K309" t="s">
        <v>430</v>
      </c>
      <c r="L309" t="s">
        <v>434</v>
      </c>
    </row>
    <row r="310" spans="1:12" ht="12.75">
      <c r="A310" s="2">
        <v>39356</v>
      </c>
      <c r="B310" t="s">
        <v>848</v>
      </c>
      <c r="C310">
        <v>8216</v>
      </c>
      <c r="D310">
        <v>136016</v>
      </c>
      <c r="E310" s="25">
        <v>150000</v>
      </c>
      <c r="F310" s="51">
        <v>60</v>
      </c>
      <c r="G310" s="51" t="s">
        <v>356</v>
      </c>
      <c r="H310" s="71">
        <f t="shared" si="7"/>
        <v>90000</v>
      </c>
      <c r="I310" t="s">
        <v>1177</v>
      </c>
      <c r="J310">
        <v>1010</v>
      </c>
      <c r="K310" t="s">
        <v>431</v>
      </c>
      <c r="L310" t="s">
        <v>434</v>
      </c>
    </row>
    <row r="311" spans="1:12" ht="12.75">
      <c r="A311" s="2">
        <v>39356</v>
      </c>
      <c r="B311" t="s">
        <v>1765</v>
      </c>
      <c r="C311">
        <v>8664</v>
      </c>
      <c r="D311">
        <v>166227</v>
      </c>
      <c r="E311" s="25">
        <v>215290</v>
      </c>
      <c r="F311" s="51">
        <v>1081</v>
      </c>
      <c r="G311" s="51" t="s">
        <v>356</v>
      </c>
      <c r="H311" s="71">
        <f t="shared" si="7"/>
        <v>2327284.9</v>
      </c>
      <c r="I311" t="s">
        <v>1236</v>
      </c>
      <c r="J311">
        <v>1510</v>
      </c>
      <c r="K311" t="s">
        <v>431</v>
      </c>
      <c r="L311" t="s">
        <v>434</v>
      </c>
    </row>
    <row r="312" spans="1:12" ht="12.75">
      <c r="A312" s="2">
        <v>39356</v>
      </c>
      <c r="B312" t="s">
        <v>1238</v>
      </c>
      <c r="C312">
        <v>9955</v>
      </c>
      <c r="D312">
        <v>295661</v>
      </c>
      <c r="E312" s="25">
        <v>26672</v>
      </c>
      <c r="F312" s="51">
        <v>0</v>
      </c>
      <c r="G312" s="51" t="s">
        <v>356</v>
      </c>
      <c r="H312" s="71">
        <f t="shared" si="7"/>
        <v>0</v>
      </c>
      <c r="I312" t="s">
        <v>1239</v>
      </c>
      <c r="J312">
        <v>2020</v>
      </c>
      <c r="K312" t="s">
        <v>431</v>
      </c>
      <c r="L312" t="s">
        <v>434</v>
      </c>
    </row>
    <row r="313" spans="1:12" ht="12.75">
      <c r="A313" s="2">
        <v>39356</v>
      </c>
      <c r="B313" t="s">
        <v>1277</v>
      </c>
      <c r="C313">
        <v>7374</v>
      </c>
      <c r="D313">
        <v>51393</v>
      </c>
      <c r="E313" s="25">
        <v>1800000</v>
      </c>
      <c r="F313" s="51">
        <v>208</v>
      </c>
      <c r="G313" s="51" t="s">
        <v>356</v>
      </c>
      <c r="H313" s="71">
        <f t="shared" si="7"/>
        <v>3744000</v>
      </c>
      <c r="I313" t="s">
        <v>1278</v>
      </c>
      <c r="J313">
        <v>2020</v>
      </c>
      <c r="K313" t="s">
        <v>431</v>
      </c>
      <c r="L313" t="s">
        <v>434</v>
      </c>
    </row>
    <row r="314" spans="1:12" ht="12.75">
      <c r="A314" s="2">
        <v>39356</v>
      </c>
      <c r="B314" t="s">
        <v>1282</v>
      </c>
      <c r="C314">
        <v>4328</v>
      </c>
      <c r="D314">
        <v>1413</v>
      </c>
      <c r="E314" s="25">
        <v>35000</v>
      </c>
      <c r="F314" s="51">
        <v>71.06</v>
      </c>
      <c r="G314" s="51" t="s">
        <v>356</v>
      </c>
      <c r="H314" s="71">
        <f t="shared" si="7"/>
        <v>24871</v>
      </c>
      <c r="I314" t="s">
        <v>1283</v>
      </c>
      <c r="J314">
        <v>1510</v>
      </c>
      <c r="K314" t="s">
        <v>431</v>
      </c>
      <c r="L314" t="s">
        <v>434</v>
      </c>
    </row>
    <row r="315" spans="1:12" ht="12.75">
      <c r="A315" s="2">
        <v>39356</v>
      </c>
      <c r="B315" t="s">
        <v>1294</v>
      </c>
      <c r="C315">
        <v>5343</v>
      </c>
      <c r="D315">
        <v>5371</v>
      </c>
      <c r="E315" s="25">
        <v>100000</v>
      </c>
      <c r="F315" s="51">
        <v>319</v>
      </c>
      <c r="G315" s="51" t="s">
        <v>356</v>
      </c>
      <c r="H315" s="71">
        <f t="shared" si="7"/>
        <v>319000</v>
      </c>
      <c r="I315" t="s">
        <v>1295</v>
      </c>
      <c r="J315">
        <v>1510</v>
      </c>
      <c r="K315" t="s">
        <v>431</v>
      </c>
      <c r="L315" t="s">
        <v>434</v>
      </c>
    </row>
    <row r="316" spans="1:12" ht="12.75">
      <c r="A316" s="2">
        <v>39356</v>
      </c>
      <c r="B316" t="s">
        <v>1294</v>
      </c>
      <c r="C316">
        <v>5343</v>
      </c>
      <c r="D316">
        <v>5371</v>
      </c>
      <c r="E316" s="25">
        <v>35000</v>
      </c>
      <c r="F316" s="51">
        <v>222</v>
      </c>
      <c r="G316" s="51" t="s">
        <v>356</v>
      </c>
      <c r="H316" s="71">
        <f t="shared" si="7"/>
        <v>77700</v>
      </c>
      <c r="I316" t="s">
        <v>1296</v>
      </c>
      <c r="J316">
        <v>1510</v>
      </c>
      <c r="K316" t="s">
        <v>431</v>
      </c>
      <c r="L316" t="s">
        <v>434</v>
      </c>
    </row>
    <row r="317" spans="1:12" ht="12.75">
      <c r="A317" s="2">
        <v>39356</v>
      </c>
      <c r="B317" t="s">
        <v>1324</v>
      </c>
      <c r="C317">
        <v>4249</v>
      </c>
      <c r="D317">
        <v>1149</v>
      </c>
      <c r="E317" s="25">
        <v>825000</v>
      </c>
      <c r="F317" s="51">
        <v>1</v>
      </c>
      <c r="G317" s="51" t="s">
        <v>356</v>
      </c>
      <c r="H317" s="71">
        <f t="shared" si="7"/>
        <v>8250</v>
      </c>
      <c r="I317" t="s">
        <v>1325</v>
      </c>
      <c r="J317">
        <v>2020</v>
      </c>
      <c r="K317" t="s">
        <v>431</v>
      </c>
      <c r="L317" t="s">
        <v>434</v>
      </c>
    </row>
    <row r="318" spans="1:12" ht="12.75">
      <c r="A318" s="2">
        <v>39356</v>
      </c>
      <c r="B318" t="s">
        <v>1547</v>
      </c>
      <c r="C318">
        <v>10173</v>
      </c>
      <c r="D318">
        <v>325978</v>
      </c>
      <c r="E318" s="25">
        <v>20800</v>
      </c>
      <c r="F318" s="51">
        <v>50</v>
      </c>
      <c r="G318" s="51" t="s">
        <v>356</v>
      </c>
      <c r="H318" s="71">
        <f t="shared" si="7"/>
        <v>10400</v>
      </c>
      <c r="I318" t="s">
        <v>1548</v>
      </c>
      <c r="J318">
        <v>1510</v>
      </c>
      <c r="K318" t="s">
        <v>431</v>
      </c>
      <c r="L318" t="s">
        <v>434</v>
      </c>
    </row>
    <row r="319" spans="1:12" ht="12.75">
      <c r="A319" s="2">
        <v>39356</v>
      </c>
      <c r="B319" t="s">
        <v>579</v>
      </c>
      <c r="C319">
        <v>9146</v>
      </c>
      <c r="D319">
        <v>204635</v>
      </c>
      <c r="E319" s="25">
        <v>100000</v>
      </c>
      <c r="F319" s="51">
        <v>25</v>
      </c>
      <c r="G319" s="51" t="s">
        <v>356</v>
      </c>
      <c r="H319" s="71">
        <f t="shared" si="7"/>
        <v>25000</v>
      </c>
      <c r="I319" t="s">
        <v>580</v>
      </c>
      <c r="J319">
        <v>1510</v>
      </c>
      <c r="K319" t="s">
        <v>431</v>
      </c>
      <c r="L319" t="s">
        <v>434</v>
      </c>
    </row>
    <row r="320" spans="1:12" ht="12.75">
      <c r="A320" s="2">
        <v>39356</v>
      </c>
      <c r="B320" t="s">
        <v>582</v>
      </c>
      <c r="C320">
        <v>7897</v>
      </c>
      <c r="D320">
        <v>121812</v>
      </c>
      <c r="E320" s="25">
        <v>6333333</v>
      </c>
      <c r="F320" s="51">
        <v>1.5</v>
      </c>
      <c r="G320" s="51" t="s">
        <v>356</v>
      </c>
      <c r="H320" s="71">
        <f t="shared" si="7"/>
        <v>94999.995</v>
      </c>
      <c r="I320" t="s">
        <v>583</v>
      </c>
      <c r="J320">
        <v>3020</v>
      </c>
      <c r="K320" t="s">
        <v>431</v>
      </c>
      <c r="L320" t="s">
        <v>434</v>
      </c>
    </row>
    <row r="321" spans="1:12" ht="12.75">
      <c r="A321" s="2">
        <v>39356</v>
      </c>
      <c r="B321" t="s">
        <v>668</v>
      </c>
      <c r="C321">
        <v>9324</v>
      </c>
      <c r="D321">
        <v>221304</v>
      </c>
      <c r="E321" s="25">
        <v>10000</v>
      </c>
      <c r="F321" s="51">
        <v>100</v>
      </c>
      <c r="G321" s="51" t="s">
        <v>356</v>
      </c>
      <c r="H321" s="71">
        <f t="shared" si="7"/>
        <v>10000</v>
      </c>
      <c r="I321" t="s">
        <v>669</v>
      </c>
      <c r="J321">
        <v>2010</v>
      </c>
      <c r="K321" t="s">
        <v>431</v>
      </c>
      <c r="L321" t="s">
        <v>434</v>
      </c>
    </row>
    <row r="322" spans="1:12" ht="12.75">
      <c r="A322" s="2">
        <v>39356</v>
      </c>
      <c r="B322" t="s">
        <v>1360</v>
      </c>
      <c r="C322">
        <v>4957</v>
      </c>
      <c r="D322">
        <v>3854</v>
      </c>
      <c r="E322" s="25">
        <v>1200000</v>
      </c>
      <c r="F322" s="51">
        <v>0</v>
      </c>
      <c r="G322" s="51" t="s">
        <v>356</v>
      </c>
      <c r="H322" s="71">
        <f t="shared" si="7"/>
        <v>0</v>
      </c>
      <c r="I322" t="s">
        <v>1237</v>
      </c>
      <c r="J322">
        <v>2510</v>
      </c>
      <c r="K322" t="s">
        <v>431</v>
      </c>
      <c r="L322" t="s">
        <v>434</v>
      </c>
    </row>
    <row r="323" spans="1:12" ht="12.75">
      <c r="A323" s="2">
        <v>39356</v>
      </c>
      <c r="B323" t="s">
        <v>155</v>
      </c>
      <c r="C323">
        <v>7711</v>
      </c>
      <c r="D323">
        <v>85775</v>
      </c>
      <c r="E323" s="25">
        <v>20000</v>
      </c>
      <c r="F323" s="51">
        <v>505</v>
      </c>
      <c r="G323" s="51" t="s">
        <v>356</v>
      </c>
      <c r="H323" s="71">
        <f t="shared" si="7"/>
        <v>101000</v>
      </c>
      <c r="I323" t="s">
        <v>1611</v>
      </c>
      <c r="J323">
        <v>3510</v>
      </c>
      <c r="K323" t="s">
        <v>431</v>
      </c>
      <c r="L323" t="s">
        <v>434</v>
      </c>
    </row>
    <row r="324" spans="1:12" ht="12.75">
      <c r="A324" s="2">
        <v>39356</v>
      </c>
      <c r="B324" t="s">
        <v>155</v>
      </c>
      <c r="C324">
        <v>7711</v>
      </c>
      <c r="D324">
        <v>85775</v>
      </c>
      <c r="E324" s="25">
        <v>15000</v>
      </c>
      <c r="F324" s="51">
        <v>410</v>
      </c>
      <c r="G324" s="51" t="s">
        <v>356</v>
      </c>
      <c r="H324" s="71">
        <f t="shared" si="7"/>
        <v>61500</v>
      </c>
      <c r="I324" t="s">
        <v>1612</v>
      </c>
      <c r="J324">
        <v>3510</v>
      </c>
      <c r="K324" t="s">
        <v>431</v>
      </c>
      <c r="L324" t="s">
        <v>434</v>
      </c>
    </row>
    <row r="325" spans="1:12" ht="12.75">
      <c r="A325" s="2">
        <v>39356</v>
      </c>
      <c r="B325" t="s">
        <v>155</v>
      </c>
      <c r="C325">
        <v>7711</v>
      </c>
      <c r="D325">
        <v>85775</v>
      </c>
      <c r="E325" s="25">
        <v>447962</v>
      </c>
      <c r="F325" s="51">
        <v>1220.14</v>
      </c>
      <c r="G325" s="51" t="s">
        <v>356</v>
      </c>
      <c r="H325" s="71">
        <f t="shared" si="7"/>
        <v>5465763.546800001</v>
      </c>
      <c r="I325" t="s">
        <v>1613</v>
      </c>
      <c r="J325">
        <v>3510</v>
      </c>
      <c r="K325" t="s">
        <v>431</v>
      </c>
      <c r="L325" t="s">
        <v>434</v>
      </c>
    </row>
    <row r="326" spans="1:12" ht="12.75">
      <c r="A326" s="2">
        <v>39356</v>
      </c>
      <c r="B326" t="s">
        <v>155</v>
      </c>
      <c r="C326">
        <v>7711</v>
      </c>
      <c r="D326">
        <v>85775</v>
      </c>
      <c r="E326" s="25">
        <v>168000</v>
      </c>
      <c r="F326" s="51">
        <v>338</v>
      </c>
      <c r="G326" s="51" t="s">
        <v>356</v>
      </c>
      <c r="H326" s="71">
        <f t="shared" si="7"/>
        <v>567840</v>
      </c>
      <c r="I326" t="s">
        <v>1614</v>
      </c>
      <c r="J326">
        <v>3510</v>
      </c>
      <c r="K326" t="s">
        <v>431</v>
      </c>
      <c r="L326" t="s">
        <v>434</v>
      </c>
    </row>
    <row r="327" spans="1:12" ht="12.75">
      <c r="A327" s="2">
        <v>39356</v>
      </c>
      <c r="B327" t="s">
        <v>890</v>
      </c>
      <c r="C327">
        <v>5063</v>
      </c>
      <c r="D327">
        <v>4485</v>
      </c>
      <c r="E327">
        <v>62</v>
      </c>
      <c r="F327" s="51">
        <v>0</v>
      </c>
      <c r="G327" s="51" t="s">
        <v>356</v>
      </c>
      <c r="H327" s="71">
        <f t="shared" si="7"/>
        <v>0</v>
      </c>
      <c r="I327" t="s">
        <v>1622</v>
      </c>
      <c r="J327">
        <v>4030</v>
      </c>
      <c r="K327" t="s">
        <v>431</v>
      </c>
      <c r="L327" t="s">
        <v>434</v>
      </c>
    </row>
    <row r="328" spans="1:12" ht="12.75">
      <c r="A328" s="2">
        <v>39356</v>
      </c>
      <c r="B328" t="s">
        <v>890</v>
      </c>
      <c r="C328">
        <v>5063</v>
      </c>
      <c r="D328">
        <v>4485</v>
      </c>
      <c r="E328" s="25">
        <v>11009</v>
      </c>
      <c r="F328" s="51">
        <v>1108</v>
      </c>
      <c r="G328" s="51" t="s">
        <v>356</v>
      </c>
      <c r="H328" s="71">
        <f t="shared" si="7"/>
        <v>121979.72</v>
      </c>
      <c r="I328" t="s">
        <v>1623</v>
      </c>
      <c r="J328">
        <v>4030</v>
      </c>
      <c r="K328" t="s">
        <v>431</v>
      </c>
      <c r="L328" t="s">
        <v>434</v>
      </c>
    </row>
    <row r="329" spans="1:12" ht="12.75">
      <c r="A329" s="2">
        <v>39356</v>
      </c>
      <c r="B329" t="s">
        <v>1636</v>
      </c>
      <c r="C329">
        <v>9189</v>
      </c>
      <c r="D329">
        <v>208361</v>
      </c>
      <c r="E329" s="25">
        <v>437001</v>
      </c>
      <c r="F329" s="51">
        <v>12</v>
      </c>
      <c r="G329" s="51" t="s">
        <v>356</v>
      </c>
      <c r="H329" s="71">
        <f t="shared" si="7"/>
        <v>52440.12</v>
      </c>
      <c r="I329" t="s">
        <v>1637</v>
      </c>
      <c r="J329">
        <v>2550</v>
      </c>
      <c r="K329" t="s">
        <v>431</v>
      </c>
      <c r="L329" t="s">
        <v>434</v>
      </c>
    </row>
    <row r="330" spans="1:12" ht="12.75">
      <c r="A330" s="2">
        <v>39356</v>
      </c>
      <c r="B330" t="s">
        <v>1654</v>
      </c>
      <c r="C330">
        <v>5125</v>
      </c>
      <c r="D330">
        <v>4705</v>
      </c>
      <c r="E330" s="25">
        <v>20000</v>
      </c>
      <c r="F330" s="51">
        <v>157</v>
      </c>
      <c r="G330" s="51" t="s">
        <v>356</v>
      </c>
      <c r="H330" s="71">
        <f t="shared" si="7"/>
        <v>31400</v>
      </c>
      <c r="I330" t="s">
        <v>1655</v>
      </c>
      <c r="J330">
        <v>1510</v>
      </c>
      <c r="K330" t="s">
        <v>431</v>
      </c>
      <c r="L330" t="s">
        <v>434</v>
      </c>
    </row>
    <row r="331" spans="1:12" ht="12.75">
      <c r="A331" s="2">
        <v>39356</v>
      </c>
      <c r="B331" t="s">
        <v>1654</v>
      </c>
      <c r="C331">
        <v>5125</v>
      </c>
      <c r="D331">
        <v>4705</v>
      </c>
      <c r="E331" s="25">
        <v>25000</v>
      </c>
      <c r="F331" s="51">
        <v>148</v>
      </c>
      <c r="G331" s="51" t="s">
        <v>356</v>
      </c>
      <c r="H331" s="71">
        <f t="shared" si="7"/>
        <v>37000</v>
      </c>
      <c r="I331" t="s">
        <v>1656</v>
      </c>
      <c r="J331">
        <v>1510</v>
      </c>
      <c r="K331" t="s">
        <v>431</v>
      </c>
      <c r="L331" t="s">
        <v>434</v>
      </c>
    </row>
    <row r="332" spans="1:12" ht="12.75">
      <c r="A332" s="2">
        <v>39356</v>
      </c>
      <c r="B332" t="s">
        <v>1654</v>
      </c>
      <c r="C332">
        <v>5125</v>
      </c>
      <c r="D332">
        <v>4705</v>
      </c>
      <c r="E332" s="25">
        <v>10000</v>
      </c>
      <c r="F332" s="51">
        <v>128</v>
      </c>
      <c r="G332" s="51" t="s">
        <v>356</v>
      </c>
      <c r="H332" s="71">
        <f t="shared" si="7"/>
        <v>12800</v>
      </c>
      <c r="I332" t="s">
        <v>1657</v>
      </c>
      <c r="J332">
        <v>1510</v>
      </c>
      <c r="K332" t="s">
        <v>431</v>
      </c>
      <c r="L332" t="s">
        <v>434</v>
      </c>
    </row>
    <row r="333" spans="1:12" ht="12.75">
      <c r="A333" s="2">
        <v>39357</v>
      </c>
      <c r="B333" t="s">
        <v>932</v>
      </c>
      <c r="C333">
        <v>5841</v>
      </c>
      <c r="D333">
        <v>27762</v>
      </c>
      <c r="E333" s="25">
        <v>20000</v>
      </c>
      <c r="F333" s="51">
        <v>135</v>
      </c>
      <c r="G333" s="51" t="s">
        <v>356</v>
      </c>
      <c r="H333" s="71">
        <f t="shared" si="7"/>
        <v>27000</v>
      </c>
      <c r="I333" t="s">
        <v>935</v>
      </c>
      <c r="J333">
        <v>1510</v>
      </c>
      <c r="K333" t="s">
        <v>431</v>
      </c>
      <c r="L333" t="s">
        <v>434</v>
      </c>
    </row>
    <row r="334" spans="1:12" ht="12.75">
      <c r="A334" s="2">
        <v>39357</v>
      </c>
      <c r="B334" t="s">
        <v>1195</v>
      </c>
      <c r="C334">
        <v>8620</v>
      </c>
      <c r="D334">
        <v>163051</v>
      </c>
      <c r="E334" s="25">
        <v>45000</v>
      </c>
      <c r="F334" s="51">
        <v>90</v>
      </c>
      <c r="G334" s="51" t="s">
        <v>356</v>
      </c>
      <c r="H334" s="71">
        <f t="shared" si="7"/>
        <v>40500</v>
      </c>
      <c r="I334" t="s">
        <v>1196</v>
      </c>
      <c r="J334">
        <v>1510</v>
      </c>
      <c r="K334" t="s">
        <v>431</v>
      </c>
      <c r="L334" t="s">
        <v>434</v>
      </c>
    </row>
    <row r="335" spans="1:12" ht="12.75">
      <c r="A335" s="2">
        <v>39357</v>
      </c>
      <c r="B335" t="s">
        <v>1195</v>
      </c>
      <c r="C335">
        <v>8620</v>
      </c>
      <c r="D335">
        <v>163051</v>
      </c>
      <c r="E335" s="25">
        <v>1050000</v>
      </c>
      <c r="F335" s="51">
        <v>45</v>
      </c>
      <c r="G335" s="51" t="s">
        <v>356</v>
      </c>
      <c r="H335" s="71">
        <f t="shared" si="7"/>
        <v>472500</v>
      </c>
      <c r="I335" t="s">
        <v>1197</v>
      </c>
      <c r="J335">
        <v>1510</v>
      </c>
      <c r="K335" t="s">
        <v>431</v>
      </c>
      <c r="L335" t="s">
        <v>434</v>
      </c>
    </row>
    <row r="336" spans="1:12" ht="12.75">
      <c r="A336" s="2">
        <v>39357</v>
      </c>
      <c r="B336" t="s">
        <v>1206</v>
      </c>
      <c r="C336">
        <v>7139</v>
      </c>
      <c r="D336">
        <v>33073</v>
      </c>
      <c r="E336" s="25">
        <v>1000000</v>
      </c>
      <c r="F336" s="51">
        <v>20</v>
      </c>
      <c r="G336" s="51" t="s">
        <v>356</v>
      </c>
      <c r="H336" s="71">
        <f t="shared" si="7"/>
        <v>200000</v>
      </c>
      <c r="I336" t="s">
        <v>1207</v>
      </c>
      <c r="J336">
        <v>1510</v>
      </c>
      <c r="K336" t="s">
        <v>431</v>
      </c>
      <c r="L336" t="s">
        <v>434</v>
      </c>
    </row>
    <row r="337" spans="1:12" ht="12.75">
      <c r="A337" s="2">
        <v>39357</v>
      </c>
      <c r="B337" t="s">
        <v>1209</v>
      </c>
      <c r="C337">
        <v>5722</v>
      </c>
      <c r="D337">
        <v>23463</v>
      </c>
      <c r="E337" s="25">
        <v>500000</v>
      </c>
      <c r="F337" s="51">
        <v>15</v>
      </c>
      <c r="G337" s="51" t="s">
        <v>356</v>
      </c>
      <c r="H337" s="71">
        <f t="shared" si="7"/>
        <v>75000</v>
      </c>
      <c r="I337" t="s">
        <v>1210</v>
      </c>
      <c r="J337">
        <v>2010</v>
      </c>
      <c r="K337" t="s">
        <v>431</v>
      </c>
      <c r="L337" t="s">
        <v>434</v>
      </c>
    </row>
    <row r="338" spans="1:12" ht="12.75">
      <c r="A338" s="2">
        <v>39357</v>
      </c>
      <c r="B338" t="s">
        <v>1294</v>
      </c>
      <c r="C338">
        <v>5343</v>
      </c>
      <c r="D338">
        <v>5371</v>
      </c>
      <c r="E338" s="25">
        <v>12500</v>
      </c>
      <c r="F338" s="51">
        <v>222</v>
      </c>
      <c r="G338" s="51" t="s">
        <v>356</v>
      </c>
      <c r="H338" s="71">
        <f t="shared" si="7"/>
        <v>27750</v>
      </c>
      <c r="I338" t="s">
        <v>1296</v>
      </c>
      <c r="J338">
        <v>1510</v>
      </c>
      <c r="K338" t="s">
        <v>431</v>
      </c>
      <c r="L338" t="s">
        <v>434</v>
      </c>
    </row>
    <row r="339" spans="1:12" ht="12.75">
      <c r="A339" s="2">
        <v>39357</v>
      </c>
      <c r="B339" t="s">
        <v>1299</v>
      </c>
      <c r="C339">
        <v>4369</v>
      </c>
      <c r="D339">
        <v>1611</v>
      </c>
      <c r="E339" s="25">
        <v>768000</v>
      </c>
      <c r="F339" s="51">
        <v>0</v>
      </c>
      <c r="G339" s="51" t="s">
        <v>356</v>
      </c>
      <c r="H339" s="71">
        <f t="shared" si="7"/>
        <v>0</v>
      </c>
      <c r="I339" t="s">
        <v>1300</v>
      </c>
      <c r="J339">
        <v>2010</v>
      </c>
      <c r="K339" t="s">
        <v>431</v>
      </c>
      <c r="L339" t="s">
        <v>434</v>
      </c>
    </row>
    <row r="340" spans="1:12" ht="12.75">
      <c r="A340" s="2">
        <v>39357</v>
      </c>
      <c r="B340" t="s">
        <v>1299</v>
      </c>
      <c r="C340">
        <v>4369</v>
      </c>
      <c r="D340">
        <v>1611</v>
      </c>
      <c r="E340" s="25">
        <v>768000</v>
      </c>
      <c r="F340" s="51">
        <v>335</v>
      </c>
      <c r="G340" s="51" t="s">
        <v>356</v>
      </c>
      <c r="H340" s="71">
        <f t="shared" si="7"/>
        <v>2572800</v>
      </c>
      <c r="I340" t="s">
        <v>1301</v>
      </c>
      <c r="J340">
        <v>2010</v>
      </c>
      <c r="K340" t="s">
        <v>431</v>
      </c>
      <c r="L340" t="s">
        <v>434</v>
      </c>
    </row>
    <row r="341" spans="1:12" ht="12.75">
      <c r="A341" s="2">
        <v>39357</v>
      </c>
      <c r="B341" t="s">
        <v>1332</v>
      </c>
      <c r="C341">
        <v>9223</v>
      </c>
      <c r="D341">
        <v>210485</v>
      </c>
      <c r="E341" s="25">
        <v>1350000</v>
      </c>
      <c r="F341" s="51">
        <v>10</v>
      </c>
      <c r="G341" s="51" t="s">
        <v>356</v>
      </c>
      <c r="H341" s="71">
        <f t="shared" si="7"/>
        <v>135000</v>
      </c>
      <c r="I341" t="s">
        <v>1537</v>
      </c>
      <c r="J341">
        <v>1010</v>
      </c>
      <c r="K341" t="s">
        <v>431</v>
      </c>
      <c r="L341" t="s">
        <v>434</v>
      </c>
    </row>
    <row r="342" spans="1:12" ht="12.75">
      <c r="A342" s="2">
        <v>39357</v>
      </c>
      <c r="B342" t="s">
        <v>69</v>
      </c>
      <c r="C342">
        <v>4497</v>
      </c>
      <c r="D342">
        <v>2080</v>
      </c>
      <c r="E342" s="25">
        <v>50000</v>
      </c>
      <c r="F342" s="51">
        <v>206</v>
      </c>
      <c r="G342" s="51" t="s">
        <v>356</v>
      </c>
      <c r="H342" s="71">
        <f t="shared" si="7"/>
        <v>103000</v>
      </c>
      <c r="I342" t="s">
        <v>1538</v>
      </c>
      <c r="J342">
        <v>3020</v>
      </c>
      <c r="K342" t="s">
        <v>431</v>
      </c>
      <c r="L342" t="s">
        <v>434</v>
      </c>
    </row>
    <row r="343" spans="1:12" ht="12.75">
      <c r="A343" s="2">
        <v>39357</v>
      </c>
      <c r="B343" t="s">
        <v>69</v>
      </c>
      <c r="C343">
        <v>4497</v>
      </c>
      <c r="D343">
        <v>2080</v>
      </c>
      <c r="E343" s="25">
        <v>20000</v>
      </c>
      <c r="F343" s="51">
        <v>202</v>
      </c>
      <c r="G343" s="51" t="s">
        <v>356</v>
      </c>
      <c r="H343" s="71">
        <f t="shared" si="7"/>
        <v>40400</v>
      </c>
      <c r="I343" t="s">
        <v>1539</v>
      </c>
      <c r="J343">
        <v>3020</v>
      </c>
      <c r="K343" t="s">
        <v>431</v>
      </c>
      <c r="L343" t="s">
        <v>434</v>
      </c>
    </row>
    <row r="344" spans="1:12" ht="12.75">
      <c r="A344" s="2">
        <v>39357</v>
      </c>
      <c r="B344" t="s">
        <v>69</v>
      </c>
      <c r="C344">
        <v>4497</v>
      </c>
      <c r="D344">
        <v>2080</v>
      </c>
      <c r="E344" s="25">
        <v>50000</v>
      </c>
      <c r="F344" s="51">
        <v>168</v>
      </c>
      <c r="G344" s="51" t="s">
        <v>356</v>
      </c>
      <c r="H344" s="71">
        <f t="shared" si="7"/>
        <v>84000</v>
      </c>
      <c r="I344" t="s">
        <v>1540</v>
      </c>
      <c r="J344">
        <v>3020</v>
      </c>
      <c r="K344" t="s">
        <v>431</v>
      </c>
      <c r="L344" t="s">
        <v>434</v>
      </c>
    </row>
    <row r="345" spans="1:12" ht="12.75">
      <c r="A345" s="2">
        <v>39357</v>
      </c>
      <c r="B345" t="s">
        <v>69</v>
      </c>
      <c r="C345">
        <v>4497</v>
      </c>
      <c r="D345">
        <v>2080</v>
      </c>
      <c r="E345" s="25">
        <v>150000</v>
      </c>
      <c r="F345" s="51">
        <v>123</v>
      </c>
      <c r="G345" s="51" t="s">
        <v>356</v>
      </c>
      <c r="H345" s="71">
        <f t="shared" si="7"/>
        <v>184500</v>
      </c>
      <c r="I345" t="s">
        <v>1541</v>
      </c>
      <c r="J345">
        <v>3020</v>
      </c>
      <c r="K345" t="s">
        <v>431</v>
      </c>
      <c r="L345" t="s">
        <v>434</v>
      </c>
    </row>
    <row r="346" spans="1:12" ht="12.75">
      <c r="A346" s="2">
        <v>39357</v>
      </c>
      <c r="B346" t="s">
        <v>596</v>
      </c>
      <c r="C346">
        <v>7955</v>
      </c>
      <c r="D346">
        <v>124613</v>
      </c>
      <c r="E346" s="25">
        <v>25000</v>
      </c>
      <c r="F346" s="51">
        <v>8.6</v>
      </c>
      <c r="G346" s="51" t="s">
        <v>356</v>
      </c>
      <c r="H346" s="71">
        <f t="shared" si="7"/>
        <v>2150</v>
      </c>
      <c r="I346" t="s">
        <v>597</v>
      </c>
      <c r="J346">
        <v>2540</v>
      </c>
      <c r="K346" t="s">
        <v>431</v>
      </c>
      <c r="L346" t="s">
        <v>434</v>
      </c>
    </row>
    <row r="347" spans="1:12" ht="12.75">
      <c r="A347" s="2">
        <v>39357</v>
      </c>
      <c r="B347" t="s">
        <v>596</v>
      </c>
      <c r="C347">
        <v>7955</v>
      </c>
      <c r="D347">
        <v>124613</v>
      </c>
      <c r="E347" s="25">
        <v>165000</v>
      </c>
      <c r="F347" s="51">
        <v>6</v>
      </c>
      <c r="G347" s="51" t="s">
        <v>356</v>
      </c>
      <c r="H347" s="71">
        <f t="shared" si="7"/>
        <v>9900</v>
      </c>
      <c r="I347" t="s">
        <v>598</v>
      </c>
      <c r="J347">
        <v>2540</v>
      </c>
      <c r="K347" t="s">
        <v>431</v>
      </c>
      <c r="L347" t="s">
        <v>434</v>
      </c>
    </row>
    <row r="348" spans="1:12" ht="12.75">
      <c r="A348" s="2">
        <v>39357</v>
      </c>
      <c r="B348" t="s">
        <v>596</v>
      </c>
      <c r="C348">
        <v>7955</v>
      </c>
      <c r="D348">
        <v>124613</v>
      </c>
      <c r="E348" s="25">
        <v>65000</v>
      </c>
      <c r="F348" s="51">
        <v>1</v>
      </c>
      <c r="G348" s="51" t="s">
        <v>356</v>
      </c>
      <c r="H348" s="71">
        <f t="shared" si="7"/>
        <v>650</v>
      </c>
      <c r="I348" t="s">
        <v>599</v>
      </c>
      <c r="J348">
        <v>2540</v>
      </c>
      <c r="K348" t="s">
        <v>431</v>
      </c>
      <c r="L348" t="s">
        <v>434</v>
      </c>
    </row>
    <row r="349" spans="1:12" ht="12.75">
      <c r="A349" s="2">
        <v>39357</v>
      </c>
      <c r="B349" t="s">
        <v>624</v>
      </c>
      <c r="C349">
        <v>8355</v>
      </c>
      <c r="D349">
        <v>141012</v>
      </c>
      <c r="E349" s="25">
        <v>500000</v>
      </c>
      <c r="F349" s="51">
        <v>15</v>
      </c>
      <c r="G349" s="51" t="s">
        <v>356</v>
      </c>
      <c r="H349" s="71">
        <f t="shared" si="7"/>
        <v>75000</v>
      </c>
      <c r="I349" t="s">
        <v>226</v>
      </c>
      <c r="J349">
        <v>4020</v>
      </c>
      <c r="K349" t="s">
        <v>431</v>
      </c>
      <c r="L349" t="s">
        <v>434</v>
      </c>
    </row>
    <row r="350" spans="1:12" ht="12.75">
      <c r="A350" s="2">
        <v>39357</v>
      </c>
      <c r="B350" t="s">
        <v>806</v>
      </c>
      <c r="C350">
        <v>8992</v>
      </c>
      <c r="D350">
        <v>194079</v>
      </c>
      <c r="E350" s="25">
        <v>500000</v>
      </c>
      <c r="F350" s="51">
        <v>105.9</v>
      </c>
      <c r="G350" s="51" t="s">
        <v>356</v>
      </c>
      <c r="H350" s="71">
        <f t="shared" si="7"/>
        <v>529500</v>
      </c>
      <c r="I350" t="s">
        <v>700</v>
      </c>
      <c r="J350">
        <v>4020</v>
      </c>
      <c r="K350" t="s">
        <v>431</v>
      </c>
      <c r="L350" t="s">
        <v>434</v>
      </c>
    </row>
    <row r="351" spans="1:12" ht="12.75">
      <c r="A351" s="2">
        <v>39357</v>
      </c>
      <c r="B351" t="s">
        <v>890</v>
      </c>
      <c r="C351">
        <v>5063</v>
      </c>
      <c r="D351">
        <v>4485</v>
      </c>
      <c r="E351" s="25">
        <v>20956013</v>
      </c>
      <c r="F351" s="51">
        <v>0</v>
      </c>
      <c r="G351" s="51" t="s">
        <v>356</v>
      </c>
      <c r="H351" s="71">
        <f t="shared" si="7"/>
        <v>0</v>
      </c>
      <c r="I351" t="s">
        <v>1774</v>
      </c>
      <c r="J351">
        <v>4030</v>
      </c>
      <c r="K351" t="s">
        <v>431</v>
      </c>
      <c r="L351" t="s">
        <v>434</v>
      </c>
    </row>
    <row r="352" spans="1:12" ht="12.75">
      <c r="A352" s="2">
        <v>39357</v>
      </c>
      <c r="B352" t="s">
        <v>1693</v>
      </c>
      <c r="C352">
        <v>8518</v>
      </c>
      <c r="D352">
        <v>152364</v>
      </c>
      <c r="E352" s="25">
        <v>530750</v>
      </c>
      <c r="F352" s="51">
        <v>85</v>
      </c>
      <c r="G352" s="51" t="s">
        <v>356</v>
      </c>
      <c r="H352" s="71">
        <f t="shared" si="7"/>
        <v>451137.5</v>
      </c>
      <c r="I352" t="s">
        <v>1694</v>
      </c>
      <c r="J352">
        <v>1510</v>
      </c>
      <c r="K352" t="s">
        <v>431</v>
      </c>
      <c r="L352" t="s">
        <v>434</v>
      </c>
    </row>
    <row r="353" spans="1:12" ht="12.75">
      <c r="A353" s="2">
        <v>39357</v>
      </c>
      <c r="B353" t="s">
        <v>1693</v>
      </c>
      <c r="C353">
        <v>8518</v>
      </c>
      <c r="D353">
        <v>152364</v>
      </c>
      <c r="E353" s="25">
        <v>65000</v>
      </c>
      <c r="F353" s="51">
        <v>75</v>
      </c>
      <c r="G353" s="51" t="s">
        <v>356</v>
      </c>
      <c r="H353" s="71">
        <f t="shared" si="7"/>
        <v>48750</v>
      </c>
      <c r="I353" t="s">
        <v>1695</v>
      </c>
      <c r="J353">
        <v>1510</v>
      </c>
      <c r="K353" t="s">
        <v>431</v>
      </c>
      <c r="L353" t="s">
        <v>434</v>
      </c>
    </row>
    <row r="354" spans="1:12" ht="12.75">
      <c r="A354" s="2">
        <v>39357</v>
      </c>
      <c r="B354" t="s">
        <v>759</v>
      </c>
      <c r="C354">
        <v>9450</v>
      </c>
      <c r="D354">
        <v>233249</v>
      </c>
      <c r="E354" s="25">
        <v>83333</v>
      </c>
      <c r="F354" s="51">
        <v>240</v>
      </c>
      <c r="G354" s="51" t="s">
        <v>356</v>
      </c>
      <c r="H354" s="71">
        <f t="shared" si="7"/>
        <v>199999.2</v>
      </c>
      <c r="I354" t="s">
        <v>1723</v>
      </c>
      <c r="J354">
        <v>2020</v>
      </c>
      <c r="K354" t="s">
        <v>431</v>
      </c>
      <c r="L354" t="s">
        <v>434</v>
      </c>
    </row>
    <row r="355" spans="1:12" ht="12.75">
      <c r="A355" s="2">
        <v>39358</v>
      </c>
      <c r="B355" t="s">
        <v>1200</v>
      </c>
      <c r="C355">
        <v>7437</v>
      </c>
      <c r="D355">
        <v>55476</v>
      </c>
      <c r="E355" s="25">
        <v>100000</v>
      </c>
      <c r="F355" s="51">
        <v>185</v>
      </c>
      <c r="G355" s="51" t="s">
        <v>356</v>
      </c>
      <c r="H355" s="71">
        <f t="shared" si="7"/>
        <v>185000</v>
      </c>
      <c r="I355" t="s">
        <v>1201</v>
      </c>
      <c r="J355">
        <v>1010</v>
      </c>
      <c r="K355" t="s">
        <v>431</v>
      </c>
      <c r="L355" t="s">
        <v>434</v>
      </c>
    </row>
    <row r="356" spans="1:12" ht="12.75">
      <c r="A356" s="2">
        <v>39358</v>
      </c>
      <c r="B356" t="s">
        <v>775</v>
      </c>
      <c r="C356">
        <v>5625</v>
      </c>
      <c r="D356">
        <v>16499</v>
      </c>
      <c r="E356" s="25">
        <v>8779</v>
      </c>
      <c r="F356" s="51">
        <v>1354</v>
      </c>
      <c r="G356" s="51" t="s">
        <v>356</v>
      </c>
      <c r="H356" s="71">
        <f t="shared" si="7"/>
        <v>118867.66</v>
      </c>
      <c r="I356" t="s">
        <v>1211</v>
      </c>
      <c r="J356">
        <v>4010</v>
      </c>
      <c r="K356" t="s">
        <v>431</v>
      </c>
      <c r="L356" t="s">
        <v>434</v>
      </c>
    </row>
    <row r="357" spans="1:12" ht="12.75">
      <c r="A357" s="2">
        <v>39358</v>
      </c>
      <c r="B357" t="s">
        <v>775</v>
      </c>
      <c r="C357">
        <v>5625</v>
      </c>
      <c r="D357">
        <v>16499</v>
      </c>
      <c r="E357" s="25">
        <v>2340</v>
      </c>
      <c r="F357" s="51">
        <v>894</v>
      </c>
      <c r="G357" s="51" t="s">
        <v>356</v>
      </c>
      <c r="H357" s="71">
        <f t="shared" si="7"/>
        <v>20919.6</v>
      </c>
      <c r="I357" t="s">
        <v>1212</v>
      </c>
      <c r="J357">
        <v>4010</v>
      </c>
      <c r="K357" t="s">
        <v>431</v>
      </c>
      <c r="L357" t="s">
        <v>434</v>
      </c>
    </row>
    <row r="358" spans="1:12" ht="12.75">
      <c r="A358" s="2">
        <v>39358</v>
      </c>
      <c r="B358" t="s">
        <v>775</v>
      </c>
      <c r="C358">
        <v>5625</v>
      </c>
      <c r="D358">
        <v>16499</v>
      </c>
      <c r="E358">
        <v>240</v>
      </c>
      <c r="F358" s="51">
        <v>468</v>
      </c>
      <c r="G358" s="51" t="s">
        <v>356</v>
      </c>
      <c r="H358" s="71">
        <f t="shared" si="7"/>
        <v>1123.2</v>
      </c>
      <c r="I358" t="s">
        <v>1213</v>
      </c>
      <c r="J358">
        <v>4010</v>
      </c>
      <c r="K358" t="s">
        <v>431</v>
      </c>
      <c r="L358" t="s">
        <v>434</v>
      </c>
    </row>
    <row r="359" spans="1:12" ht="12.75">
      <c r="A359" s="2">
        <v>39358</v>
      </c>
      <c r="B359" t="s">
        <v>775</v>
      </c>
      <c r="C359">
        <v>5625</v>
      </c>
      <c r="D359">
        <v>16499</v>
      </c>
      <c r="E359" s="25">
        <v>3100</v>
      </c>
      <c r="F359" s="51">
        <v>708</v>
      </c>
      <c r="G359" s="51" t="s">
        <v>356</v>
      </c>
      <c r="H359" s="71">
        <f t="shared" si="7"/>
        <v>21948</v>
      </c>
      <c r="I359" t="s">
        <v>1214</v>
      </c>
      <c r="J359">
        <v>4010</v>
      </c>
      <c r="K359" t="s">
        <v>431</v>
      </c>
      <c r="L359" t="s">
        <v>434</v>
      </c>
    </row>
    <row r="360" spans="1:12" ht="12.75">
      <c r="A360" s="2">
        <v>39358</v>
      </c>
      <c r="B360" t="s">
        <v>775</v>
      </c>
      <c r="C360">
        <v>5625</v>
      </c>
      <c r="D360">
        <v>16499</v>
      </c>
      <c r="E360" s="25">
        <v>2530</v>
      </c>
      <c r="F360" s="51">
        <v>561</v>
      </c>
      <c r="G360" s="51" t="s">
        <v>356</v>
      </c>
      <c r="H360" s="71">
        <f t="shared" si="7"/>
        <v>14193.3</v>
      </c>
      <c r="I360" t="s">
        <v>1215</v>
      </c>
      <c r="J360">
        <v>4010</v>
      </c>
      <c r="K360" t="s">
        <v>431</v>
      </c>
      <c r="L360" t="s">
        <v>434</v>
      </c>
    </row>
    <row r="361" spans="1:12" ht="12.75">
      <c r="A361" s="2">
        <v>39358</v>
      </c>
      <c r="B361" t="s">
        <v>775</v>
      </c>
      <c r="C361">
        <v>5625</v>
      </c>
      <c r="D361">
        <v>16499</v>
      </c>
      <c r="E361">
        <v>763</v>
      </c>
      <c r="F361" s="51">
        <v>460</v>
      </c>
      <c r="G361" s="51" t="s">
        <v>356</v>
      </c>
      <c r="H361" s="71">
        <f t="shared" si="7"/>
        <v>3509.8</v>
      </c>
      <c r="I361" t="s">
        <v>1216</v>
      </c>
      <c r="J361">
        <v>4010</v>
      </c>
      <c r="K361" t="s">
        <v>431</v>
      </c>
      <c r="L361" t="s">
        <v>434</v>
      </c>
    </row>
    <row r="362" spans="1:12" ht="12.75">
      <c r="A362" s="2">
        <v>39358</v>
      </c>
      <c r="B362" t="s">
        <v>775</v>
      </c>
      <c r="C362">
        <v>5625</v>
      </c>
      <c r="D362">
        <v>16499</v>
      </c>
      <c r="E362" s="25">
        <v>1520</v>
      </c>
      <c r="F362" s="51">
        <v>330</v>
      </c>
      <c r="G362" s="51" t="s">
        <v>356</v>
      </c>
      <c r="H362" s="71">
        <f aca="true" t="shared" si="8" ref="H362:H392">E362*F362/100</f>
        <v>5016</v>
      </c>
      <c r="I362" t="s">
        <v>1217</v>
      </c>
      <c r="J362">
        <v>4010</v>
      </c>
      <c r="K362" t="s">
        <v>431</v>
      </c>
      <c r="L362" t="s">
        <v>434</v>
      </c>
    </row>
    <row r="363" spans="1:12" ht="12.75">
      <c r="A363" s="2">
        <v>39358</v>
      </c>
      <c r="B363" t="s">
        <v>1224</v>
      </c>
      <c r="C363">
        <v>8952</v>
      </c>
      <c r="D363">
        <v>191508</v>
      </c>
      <c r="E363" s="25">
        <v>225375</v>
      </c>
      <c r="F363" s="51">
        <v>0</v>
      </c>
      <c r="G363" s="51" t="s">
        <v>356</v>
      </c>
      <c r="H363" s="71">
        <f t="shared" si="8"/>
        <v>0</v>
      </c>
      <c r="I363" t="s">
        <v>1225</v>
      </c>
      <c r="J363">
        <v>2010</v>
      </c>
      <c r="K363" t="s">
        <v>431</v>
      </c>
      <c r="L363" t="s">
        <v>434</v>
      </c>
    </row>
    <row r="364" spans="1:12" ht="12.75">
      <c r="A364" s="2">
        <v>39358</v>
      </c>
      <c r="B364" t="s">
        <v>1226</v>
      </c>
      <c r="C364">
        <v>4207</v>
      </c>
      <c r="D364">
        <v>901</v>
      </c>
      <c r="E364" s="25">
        <v>311569</v>
      </c>
      <c r="F364" s="51">
        <v>1337</v>
      </c>
      <c r="G364" s="51" t="s">
        <v>356</v>
      </c>
      <c r="H364" s="71">
        <f t="shared" si="8"/>
        <v>4165677.53</v>
      </c>
      <c r="I364" t="s">
        <v>1227</v>
      </c>
      <c r="J364">
        <v>4010</v>
      </c>
      <c r="K364" t="s">
        <v>431</v>
      </c>
      <c r="L364" t="s">
        <v>434</v>
      </c>
    </row>
    <row r="365" spans="1:12" ht="12.75">
      <c r="A365" s="2">
        <v>39358</v>
      </c>
      <c r="B365" t="s">
        <v>1226</v>
      </c>
      <c r="C365">
        <v>4207</v>
      </c>
      <c r="D365">
        <v>901</v>
      </c>
      <c r="E365" s="25">
        <v>385000</v>
      </c>
      <c r="F365" s="51">
        <v>1071</v>
      </c>
      <c r="G365" s="51" t="s">
        <v>356</v>
      </c>
      <c r="H365" s="71">
        <f t="shared" si="8"/>
        <v>4123350</v>
      </c>
      <c r="I365" t="s">
        <v>1228</v>
      </c>
      <c r="J365">
        <v>4010</v>
      </c>
      <c r="K365" t="s">
        <v>431</v>
      </c>
      <c r="L365" t="s">
        <v>434</v>
      </c>
    </row>
    <row r="366" spans="1:12" ht="12.75">
      <c r="A366" s="2">
        <v>39358</v>
      </c>
      <c r="B366" t="s">
        <v>1226</v>
      </c>
      <c r="C366">
        <v>4207</v>
      </c>
      <c r="D366">
        <v>901</v>
      </c>
      <c r="E366" s="25">
        <v>27737</v>
      </c>
      <c r="F366" s="51">
        <v>1640</v>
      </c>
      <c r="G366" s="51" t="s">
        <v>356</v>
      </c>
      <c r="H366" s="71">
        <f t="shared" si="8"/>
        <v>454886.8</v>
      </c>
      <c r="I366" t="s">
        <v>1229</v>
      </c>
      <c r="J366">
        <v>4010</v>
      </c>
      <c r="K366" t="s">
        <v>431</v>
      </c>
      <c r="L366" t="s">
        <v>434</v>
      </c>
    </row>
    <row r="367" spans="1:12" ht="12.75">
      <c r="A367" s="2">
        <v>39358</v>
      </c>
      <c r="B367" t="s">
        <v>1226</v>
      </c>
      <c r="C367">
        <v>4207</v>
      </c>
      <c r="D367">
        <v>901</v>
      </c>
      <c r="E367" s="25">
        <v>15000</v>
      </c>
      <c r="F367" s="51">
        <v>699</v>
      </c>
      <c r="G367" s="51" t="s">
        <v>356</v>
      </c>
      <c r="H367" s="71">
        <f t="shared" si="8"/>
        <v>104850</v>
      </c>
      <c r="I367" t="s">
        <v>1230</v>
      </c>
      <c r="J367">
        <v>4010</v>
      </c>
      <c r="K367" t="s">
        <v>431</v>
      </c>
      <c r="L367" t="s">
        <v>434</v>
      </c>
    </row>
    <row r="368" spans="1:12" ht="12.75">
      <c r="A368" s="2">
        <v>39358</v>
      </c>
      <c r="B368" t="s">
        <v>1765</v>
      </c>
      <c r="C368">
        <v>8664</v>
      </c>
      <c r="D368">
        <v>166227</v>
      </c>
      <c r="E368" s="25">
        <v>-36543</v>
      </c>
      <c r="F368" s="51">
        <v>1087</v>
      </c>
      <c r="G368" s="51" t="s">
        <v>356</v>
      </c>
      <c r="H368" s="71">
        <f t="shared" si="8"/>
        <v>-397222.41</v>
      </c>
      <c r="I368" t="s">
        <v>1506</v>
      </c>
      <c r="J368">
        <v>1510</v>
      </c>
      <c r="K368" t="s">
        <v>431</v>
      </c>
      <c r="L368" t="s">
        <v>434</v>
      </c>
    </row>
    <row r="369" spans="1:12" ht="12.75">
      <c r="A369" s="2">
        <v>39358</v>
      </c>
      <c r="B369" t="s">
        <v>1238</v>
      </c>
      <c r="C369">
        <v>9955</v>
      </c>
      <c r="D369">
        <v>295661</v>
      </c>
      <c r="E369" s="25">
        <v>66988</v>
      </c>
      <c r="F369" s="51">
        <v>708</v>
      </c>
      <c r="G369" s="51" t="s">
        <v>356</v>
      </c>
      <c r="H369" s="71">
        <f t="shared" si="8"/>
        <v>474275.04</v>
      </c>
      <c r="I369" t="s">
        <v>1240</v>
      </c>
      <c r="J369">
        <v>2020</v>
      </c>
      <c r="K369" t="s">
        <v>431</v>
      </c>
      <c r="L369" t="s">
        <v>434</v>
      </c>
    </row>
    <row r="370" spans="1:12" ht="12.75">
      <c r="A370" s="2">
        <v>39358</v>
      </c>
      <c r="B370" t="s">
        <v>1238</v>
      </c>
      <c r="C370">
        <v>9955</v>
      </c>
      <c r="D370">
        <v>295661</v>
      </c>
      <c r="E370" s="25">
        <v>66988</v>
      </c>
      <c r="F370" s="51">
        <v>544</v>
      </c>
      <c r="G370" s="51" t="s">
        <v>356</v>
      </c>
      <c r="H370" s="71">
        <f t="shared" si="8"/>
        <v>364414.72</v>
      </c>
      <c r="I370" t="s">
        <v>1241</v>
      </c>
      <c r="J370">
        <v>2020</v>
      </c>
      <c r="K370" t="s">
        <v>431</v>
      </c>
      <c r="L370" t="s">
        <v>434</v>
      </c>
    </row>
    <row r="371" spans="1:12" ht="12.75">
      <c r="A371" s="2">
        <v>39358</v>
      </c>
      <c r="B371" t="s">
        <v>1254</v>
      </c>
      <c r="C371">
        <v>9179</v>
      </c>
      <c r="D371">
        <v>207191</v>
      </c>
      <c r="E371" s="25">
        <v>16667</v>
      </c>
      <c r="F371" s="51">
        <v>0</v>
      </c>
      <c r="G371" s="51" t="s">
        <v>356</v>
      </c>
      <c r="H371" s="71">
        <f t="shared" si="8"/>
        <v>0</v>
      </c>
      <c r="I371" t="s">
        <v>1242</v>
      </c>
      <c r="J371">
        <v>3510</v>
      </c>
      <c r="K371" t="s">
        <v>431</v>
      </c>
      <c r="L371" t="s">
        <v>434</v>
      </c>
    </row>
    <row r="372" spans="1:12" ht="12.75">
      <c r="A372" s="2">
        <v>39358</v>
      </c>
      <c r="B372" t="s">
        <v>1317</v>
      </c>
      <c r="C372">
        <v>9399</v>
      </c>
      <c r="D372">
        <v>226983</v>
      </c>
      <c r="E372" s="25">
        <v>21792</v>
      </c>
      <c r="F372" s="51">
        <v>30</v>
      </c>
      <c r="G372" s="51" t="s">
        <v>356</v>
      </c>
      <c r="H372" s="71">
        <f t="shared" si="8"/>
        <v>6537.6</v>
      </c>
      <c r="I372" t="s">
        <v>1318</v>
      </c>
      <c r="J372">
        <v>1510</v>
      </c>
      <c r="K372" t="s">
        <v>431</v>
      </c>
      <c r="L372" t="s">
        <v>434</v>
      </c>
    </row>
    <row r="373" spans="1:12" ht="12.75">
      <c r="A373" s="2">
        <v>39358</v>
      </c>
      <c r="B373" t="s">
        <v>79</v>
      </c>
      <c r="C373">
        <v>8242</v>
      </c>
      <c r="D373">
        <v>137243</v>
      </c>
      <c r="E373" s="25">
        <v>650000</v>
      </c>
      <c r="F373" s="51">
        <v>88.32</v>
      </c>
      <c r="G373" s="51" t="s">
        <v>356</v>
      </c>
      <c r="H373" s="71">
        <f t="shared" si="8"/>
        <v>574079.9999999999</v>
      </c>
      <c r="I373" t="s">
        <v>277</v>
      </c>
      <c r="J373">
        <v>2520</v>
      </c>
      <c r="K373" t="s">
        <v>431</v>
      </c>
      <c r="L373" t="s">
        <v>434</v>
      </c>
    </row>
    <row r="374" spans="1:12" ht="12.75">
      <c r="A374" s="2">
        <v>39358</v>
      </c>
      <c r="B374" t="s">
        <v>626</v>
      </c>
      <c r="C374">
        <v>8643</v>
      </c>
      <c r="D374">
        <v>164531</v>
      </c>
      <c r="E374" s="25">
        <v>250000</v>
      </c>
      <c r="F374" s="51">
        <v>55</v>
      </c>
      <c r="G374" s="51" t="s">
        <v>356</v>
      </c>
      <c r="H374" s="71">
        <f t="shared" si="8"/>
        <v>137500</v>
      </c>
      <c r="I374" t="s">
        <v>627</v>
      </c>
      <c r="J374">
        <v>1510</v>
      </c>
      <c r="K374" t="s">
        <v>431</v>
      </c>
      <c r="L374" t="s">
        <v>434</v>
      </c>
    </row>
    <row r="375" spans="1:12" ht="12.75">
      <c r="A375" s="2">
        <v>39358</v>
      </c>
      <c r="B375" t="s">
        <v>1337</v>
      </c>
      <c r="C375">
        <v>9527</v>
      </c>
      <c r="D375">
        <v>241048</v>
      </c>
      <c r="E375" s="25">
        <v>289212</v>
      </c>
      <c r="F375" s="51">
        <v>26.62</v>
      </c>
      <c r="G375" s="51" t="s">
        <v>356</v>
      </c>
      <c r="H375" s="71">
        <f t="shared" si="8"/>
        <v>76988.2344</v>
      </c>
      <c r="I375" t="s">
        <v>36</v>
      </c>
      <c r="J375">
        <v>1510</v>
      </c>
      <c r="K375" t="s">
        <v>431</v>
      </c>
      <c r="L375" t="s">
        <v>434</v>
      </c>
    </row>
    <row r="376" spans="1:12" ht="12.75">
      <c r="A376" s="2">
        <v>39358</v>
      </c>
      <c r="B376" t="s">
        <v>1343</v>
      </c>
      <c r="C376">
        <v>8240</v>
      </c>
      <c r="D376">
        <v>137228</v>
      </c>
      <c r="E376" s="25">
        <v>326100</v>
      </c>
      <c r="F376" s="51">
        <v>87</v>
      </c>
      <c r="G376" s="51" t="s">
        <v>356</v>
      </c>
      <c r="H376" s="71">
        <f t="shared" si="8"/>
        <v>283707</v>
      </c>
      <c r="I376" t="s">
        <v>1359</v>
      </c>
      <c r="J376">
        <v>1010</v>
      </c>
      <c r="K376" t="s">
        <v>431</v>
      </c>
      <c r="L376" t="s">
        <v>434</v>
      </c>
    </row>
    <row r="377" spans="1:12" ht="12.75">
      <c r="A377" s="2">
        <v>39358</v>
      </c>
      <c r="B377" t="s">
        <v>1618</v>
      </c>
      <c r="C377">
        <v>8975</v>
      </c>
      <c r="D377">
        <v>193058</v>
      </c>
      <c r="E377" s="25">
        <v>3750</v>
      </c>
      <c r="F377" s="51">
        <v>179</v>
      </c>
      <c r="G377" s="51" t="s">
        <v>356</v>
      </c>
      <c r="H377" s="71">
        <f t="shared" si="8"/>
        <v>6712.5</v>
      </c>
      <c r="I377" t="s">
        <v>1619</v>
      </c>
      <c r="J377">
        <v>3520</v>
      </c>
      <c r="K377" t="s">
        <v>431</v>
      </c>
      <c r="L377" t="s">
        <v>434</v>
      </c>
    </row>
    <row r="378" spans="1:12" ht="12.75">
      <c r="A378" s="2">
        <v>39358</v>
      </c>
      <c r="B378" t="s">
        <v>1672</v>
      </c>
      <c r="C378">
        <v>9795</v>
      </c>
      <c r="D378">
        <v>275310</v>
      </c>
      <c r="E378" s="25">
        <v>20000</v>
      </c>
      <c r="F378" s="51">
        <v>100</v>
      </c>
      <c r="G378" s="51" t="s">
        <v>356</v>
      </c>
      <c r="H378" s="71">
        <f t="shared" si="8"/>
        <v>20000</v>
      </c>
      <c r="I378" t="s">
        <v>925</v>
      </c>
      <c r="J378">
        <v>2010</v>
      </c>
      <c r="K378" t="s">
        <v>431</v>
      </c>
      <c r="L378" t="s">
        <v>434</v>
      </c>
    </row>
    <row r="379" spans="1:12" ht="12.75">
      <c r="A379" s="2">
        <v>39358</v>
      </c>
      <c r="B379" t="s">
        <v>1559</v>
      </c>
      <c r="C379">
        <v>9330</v>
      </c>
      <c r="D379">
        <v>221599</v>
      </c>
      <c r="E379" s="25">
        <v>4533334</v>
      </c>
      <c r="F379" s="51">
        <v>62.5</v>
      </c>
      <c r="G379" s="51" t="s">
        <v>356</v>
      </c>
      <c r="H379" s="71">
        <f t="shared" si="8"/>
        <v>2833333.75</v>
      </c>
      <c r="I379" t="s">
        <v>1705</v>
      </c>
      <c r="J379">
        <v>2010</v>
      </c>
      <c r="K379" t="s">
        <v>431</v>
      </c>
      <c r="L379" t="s">
        <v>434</v>
      </c>
    </row>
    <row r="380" spans="1:12" ht="12.75">
      <c r="A380" s="2">
        <v>39358</v>
      </c>
      <c r="B380" t="s">
        <v>759</v>
      </c>
      <c r="C380">
        <v>9450</v>
      </c>
      <c r="D380">
        <v>233249</v>
      </c>
      <c r="E380" s="25">
        <v>33333</v>
      </c>
      <c r="F380" s="51">
        <v>725</v>
      </c>
      <c r="G380" s="51" t="s">
        <v>356</v>
      </c>
      <c r="H380" s="71">
        <f t="shared" si="8"/>
        <v>241664.25</v>
      </c>
      <c r="I380" t="s">
        <v>634</v>
      </c>
      <c r="J380">
        <v>2020</v>
      </c>
      <c r="K380" t="s">
        <v>431</v>
      </c>
      <c r="L380" t="s">
        <v>434</v>
      </c>
    </row>
    <row r="381" spans="1:12" ht="12.75">
      <c r="A381" s="2">
        <v>39358</v>
      </c>
      <c r="B381" t="s">
        <v>759</v>
      </c>
      <c r="C381">
        <v>9450</v>
      </c>
      <c r="D381">
        <v>233249</v>
      </c>
      <c r="E381" s="25">
        <v>5333</v>
      </c>
      <c r="F381" s="51">
        <v>240</v>
      </c>
      <c r="G381" s="51" t="s">
        <v>356</v>
      </c>
      <c r="H381" s="71">
        <f t="shared" si="8"/>
        <v>12799.2</v>
      </c>
      <c r="I381" t="s">
        <v>1723</v>
      </c>
      <c r="J381">
        <v>2020</v>
      </c>
      <c r="K381" t="s">
        <v>431</v>
      </c>
      <c r="L381" t="s">
        <v>434</v>
      </c>
    </row>
    <row r="382" spans="1:12" ht="12.75">
      <c r="A382" s="2">
        <v>39358</v>
      </c>
      <c r="B382" t="s">
        <v>213</v>
      </c>
      <c r="C382">
        <v>5649</v>
      </c>
      <c r="D382">
        <v>19282</v>
      </c>
      <c r="E382" s="25">
        <v>129200</v>
      </c>
      <c r="F382" s="51">
        <v>1294</v>
      </c>
      <c r="G382" s="51" t="s">
        <v>356</v>
      </c>
      <c r="H382" s="71">
        <f t="shared" si="8"/>
        <v>1671848</v>
      </c>
      <c r="I382" t="s">
        <v>38</v>
      </c>
      <c r="J382">
        <v>3010</v>
      </c>
      <c r="K382" t="s">
        <v>431</v>
      </c>
      <c r="L382" t="s">
        <v>434</v>
      </c>
    </row>
    <row r="383" spans="1:12" ht="12.75">
      <c r="A383" s="2">
        <v>39358</v>
      </c>
      <c r="B383" t="s">
        <v>213</v>
      </c>
      <c r="C383">
        <v>5649</v>
      </c>
      <c r="D383">
        <v>19282</v>
      </c>
      <c r="E383" s="25">
        <v>14150</v>
      </c>
      <c r="F383" s="51">
        <v>1089</v>
      </c>
      <c r="G383" s="51" t="s">
        <v>356</v>
      </c>
      <c r="H383" s="71">
        <f t="shared" si="8"/>
        <v>154093.5</v>
      </c>
      <c r="I383" t="s">
        <v>39</v>
      </c>
      <c r="J383">
        <v>3010</v>
      </c>
      <c r="K383" t="s">
        <v>431</v>
      </c>
      <c r="L383" t="s">
        <v>434</v>
      </c>
    </row>
    <row r="384" spans="1:12" ht="12.75">
      <c r="A384" s="2">
        <v>39358</v>
      </c>
      <c r="B384" t="s">
        <v>966</v>
      </c>
      <c r="C384">
        <v>8199</v>
      </c>
      <c r="D384">
        <v>135427</v>
      </c>
      <c r="E384" s="25">
        <v>30000</v>
      </c>
      <c r="F384" s="51">
        <v>275</v>
      </c>
      <c r="G384" s="51" t="s">
        <v>356</v>
      </c>
      <c r="H384" s="71">
        <f t="shared" si="8"/>
        <v>82500</v>
      </c>
      <c r="I384" t="s">
        <v>967</v>
      </c>
      <c r="J384">
        <v>1510</v>
      </c>
      <c r="K384" t="s">
        <v>431</v>
      </c>
      <c r="L384" t="s">
        <v>434</v>
      </c>
    </row>
    <row r="385" spans="1:12" ht="12.75">
      <c r="A385" s="2">
        <v>39359</v>
      </c>
      <c r="B385" s="51" t="s">
        <v>955</v>
      </c>
      <c r="C385" s="51">
        <v>7433</v>
      </c>
      <c r="D385" s="51">
        <v>54776</v>
      </c>
      <c r="E385" s="68">
        <v>125000</v>
      </c>
      <c r="F385" s="51">
        <v>157</v>
      </c>
      <c r="G385" s="51" t="s">
        <v>356</v>
      </c>
      <c r="H385" s="71">
        <f t="shared" si="8"/>
        <v>196250</v>
      </c>
      <c r="I385" t="s">
        <v>1766</v>
      </c>
      <c r="J385">
        <v>4040</v>
      </c>
      <c r="K385" t="s">
        <v>431</v>
      </c>
      <c r="L385" t="s">
        <v>434</v>
      </c>
    </row>
    <row r="386" spans="1:12" ht="12.75">
      <c r="A386" s="2">
        <v>39359</v>
      </c>
      <c r="B386" s="51" t="s">
        <v>1773</v>
      </c>
      <c r="C386" s="51">
        <v>4075</v>
      </c>
      <c r="D386" s="51">
        <v>266</v>
      </c>
      <c r="E386" s="68">
        <v>59121</v>
      </c>
      <c r="F386" s="51">
        <v>1632</v>
      </c>
      <c r="G386" s="51" t="s">
        <v>356</v>
      </c>
      <c r="H386" s="71">
        <f t="shared" si="8"/>
        <v>964854.72</v>
      </c>
      <c r="I386" t="s">
        <v>1774</v>
      </c>
      <c r="J386">
        <v>4010</v>
      </c>
      <c r="K386" t="s">
        <v>431</v>
      </c>
      <c r="L386" t="s">
        <v>434</v>
      </c>
    </row>
    <row r="387" spans="1:12" ht="12.75">
      <c r="A387" s="2">
        <v>39359</v>
      </c>
      <c r="B387" t="s">
        <v>1238</v>
      </c>
      <c r="C387">
        <v>9955</v>
      </c>
      <c r="D387">
        <v>295661</v>
      </c>
      <c r="E387" s="25">
        <v>2876</v>
      </c>
      <c r="F387" s="51">
        <v>0</v>
      </c>
      <c r="G387" s="51" t="s">
        <v>356</v>
      </c>
      <c r="H387" s="71">
        <f t="shared" si="8"/>
        <v>0</v>
      </c>
      <c r="I387" t="s">
        <v>1242</v>
      </c>
      <c r="J387">
        <v>2020</v>
      </c>
      <c r="K387" t="s">
        <v>431</v>
      </c>
      <c r="L387" t="s">
        <v>434</v>
      </c>
    </row>
    <row r="388" spans="1:12" ht="12.75">
      <c r="A388" s="2">
        <v>39359</v>
      </c>
      <c r="B388" t="s">
        <v>1255</v>
      </c>
      <c r="C388">
        <v>5590</v>
      </c>
      <c r="D388">
        <v>13211</v>
      </c>
      <c r="E388" s="25">
        <v>17500</v>
      </c>
      <c r="F388" s="51">
        <v>22</v>
      </c>
      <c r="G388" s="51" t="s">
        <v>356</v>
      </c>
      <c r="H388" s="71">
        <f t="shared" si="8"/>
        <v>3850</v>
      </c>
      <c r="I388" t="s">
        <v>1256</v>
      </c>
      <c r="J388">
        <v>1510</v>
      </c>
      <c r="K388" t="s">
        <v>431</v>
      </c>
      <c r="L388" t="s">
        <v>434</v>
      </c>
    </row>
    <row r="389" spans="1:12" ht="12.75">
      <c r="A389" s="2">
        <v>39359</v>
      </c>
      <c r="B389" t="s">
        <v>1282</v>
      </c>
      <c r="C389">
        <v>4328</v>
      </c>
      <c r="D389">
        <v>1413</v>
      </c>
      <c r="E389" s="25">
        <v>20000</v>
      </c>
      <c r="F389" s="51">
        <v>71.06</v>
      </c>
      <c r="G389" s="51" t="s">
        <v>356</v>
      </c>
      <c r="H389" s="71">
        <f t="shared" si="8"/>
        <v>14212</v>
      </c>
      <c r="I389" t="s">
        <v>1283</v>
      </c>
      <c r="J389">
        <v>1510</v>
      </c>
      <c r="K389" t="s">
        <v>431</v>
      </c>
      <c r="L389" t="s">
        <v>434</v>
      </c>
    </row>
    <row r="390" spans="1:12" ht="12.75">
      <c r="A390" s="2">
        <v>39359</v>
      </c>
      <c r="B390" t="s">
        <v>1305</v>
      </c>
      <c r="C390">
        <v>4888</v>
      </c>
      <c r="D390">
        <v>3330</v>
      </c>
      <c r="E390" s="25">
        <v>2500000</v>
      </c>
      <c r="F390" s="51">
        <v>10</v>
      </c>
      <c r="G390" s="51" t="s">
        <v>356</v>
      </c>
      <c r="H390" s="71">
        <f t="shared" si="8"/>
        <v>250000</v>
      </c>
      <c r="I390" t="s">
        <v>1306</v>
      </c>
      <c r="J390">
        <v>1010</v>
      </c>
      <c r="K390" t="s">
        <v>431</v>
      </c>
      <c r="L390" t="s">
        <v>434</v>
      </c>
    </row>
    <row r="391" spans="1:12" ht="12.75">
      <c r="A391" s="2">
        <v>39359</v>
      </c>
      <c r="B391" t="s">
        <v>1543</v>
      </c>
      <c r="C391">
        <v>7212</v>
      </c>
      <c r="D391">
        <v>42651</v>
      </c>
      <c r="E391" s="25">
        <v>60000</v>
      </c>
      <c r="F391" s="51">
        <v>1066</v>
      </c>
      <c r="G391" s="51" t="s">
        <v>356</v>
      </c>
      <c r="H391" s="71">
        <f t="shared" si="8"/>
        <v>639600</v>
      </c>
      <c r="I391" t="s">
        <v>1544</v>
      </c>
      <c r="J391">
        <v>2530</v>
      </c>
      <c r="K391" t="s">
        <v>431</v>
      </c>
      <c r="L391" t="s">
        <v>434</v>
      </c>
    </row>
    <row r="392" spans="1:12" ht="12.75">
      <c r="A392" s="2">
        <v>39359</v>
      </c>
      <c r="B392" t="s">
        <v>678</v>
      </c>
      <c r="C392">
        <v>7439</v>
      </c>
      <c r="D392">
        <v>55477</v>
      </c>
      <c r="E392" s="25">
        <v>10000</v>
      </c>
      <c r="F392" s="51">
        <v>70</v>
      </c>
      <c r="G392" s="51" t="s">
        <v>356</v>
      </c>
      <c r="H392" s="71">
        <f t="shared" si="8"/>
        <v>7000</v>
      </c>
      <c r="I392" t="s">
        <v>679</v>
      </c>
      <c r="J392">
        <v>1510</v>
      </c>
      <c r="K392" t="s">
        <v>431</v>
      </c>
      <c r="L392" t="s">
        <v>434</v>
      </c>
    </row>
    <row r="393" spans="1:12" ht="12.75">
      <c r="A393" s="2">
        <v>39359</v>
      </c>
      <c r="B393" t="s">
        <v>832</v>
      </c>
      <c r="C393">
        <v>4900</v>
      </c>
      <c r="D393">
        <v>3360</v>
      </c>
      <c r="E393" s="25">
        <v>1170</v>
      </c>
      <c r="F393">
        <f>H393/E393*100</f>
        <v>1099.0512820512822</v>
      </c>
      <c r="G393" t="s">
        <v>356</v>
      </c>
      <c r="H393" s="21">
        <v>12858.9</v>
      </c>
      <c r="I393" t="s">
        <v>833</v>
      </c>
      <c r="J393">
        <v>4010</v>
      </c>
      <c r="K393" t="s">
        <v>431</v>
      </c>
      <c r="L393" t="s">
        <v>434</v>
      </c>
    </row>
    <row r="394" spans="1:12" ht="12.75">
      <c r="A394" s="2">
        <v>39359</v>
      </c>
      <c r="B394" t="s">
        <v>832</v>
      </c>
      <c r="C394">
        <v>4900</v>
      </c>
      <c r="D394">
        <v>3360</v>
      </c>
      <c r="E394" s="25">
        <v>84731</v>
      </c>
      <c r="F394" s="51">
        <v>2785</v>
      </c>
      <c r="G394" s="51" t="s">
        <v>356</v>
      </c>
      <c r="H394" s="71">
        <f aca="true" t="shared" si="9" ref="H394:H457">E394*F394/100</f>
        <v>2359758.35</v>
      </c>
      <c r="I394" t="s">
        <v>1774</v>
      </c>
      <c r="J394">
        <v>4010</v>
      </c>
      <c r="K394" t="s">
        <v>431</v>
      </c>
      <c r="L394" t="s">
        <v>434</v>
      </c>
    </row>
    <row r="395" spans="1:12" ht="12.75">
      <c r="A395" s="2">
        <v>39359</v>
      </c>
      <c r="B395" t="s">
        <v>832</v>
      </c>
      <c r="C395">
        <v>4900</v>
      </c>
      <c r="D395">
        <v>3360</v>
      </c>
      <c r="E395">
        <v>134</v>
      </c>
      <c r="F395" s="51">
        <v>100</v>
      </c>
      <c r="G395" s="51" t="s">
        <v>356</v>
      </c>
      <c r="H395" s="71">
        <f t="shared" si="9"/>
        <v>134</v>
      </c>
      <c r="I395" t="s">
        <v>1421</v>
      </c>
      <c r="J395">
        <v>4010</v>
      </c>
      <c r="K395" t="s">
        <v>431</v>
      </c>
      <c r="L395" t="s">
        <v>434</v>
      </c>
    </row>
    <row r="396" spans="1:12" ht="12.75">
      <c r="A396" s="2">
        <v>39359</v>
      </c>
      <c r="B396" t="s">
        <v>723</v>
      </c>
      <c r="C396">
        <v>7859</v>
      </c>
      <c r="D396">
        <v>120164</v>
      </c>
      <c r="E396" s="25">
        <v>500000</v>
      </c>
      <c r="F396" s="51">
        <v>20</v>
      </c>
      <c r="G396" s="51" t="s">
        <v>356</v>
      </c>
      <c r="H396" s="71">
        <f t="shared" si="9"/>
        <v>100000</v>
      </c>
      <c r="I396" t="s">
        <v>0</v>
      </c>
      <c r="J396">
        <v>1010</v>
      </c>
      <c r="K396" t="s">
        <v>431</v>
      </c>
      <c r="L396" t="s">
        <v>434</v>
      </c>
    </row>
    <row r="397" spans="1:12" ht="12.75">
      <c r="A397" s="2">
        <v>39359</v>
      </c>
      <c r="B397" t="s">
        <v>723</v>
      </c>
      <c r="C397">
        <v>7859</v>
      </c>
      <c r="D397">
        <v>120164</v>
      </c>
      <c r="E397" s="25">
        <v>2000000</v>
      </c>
      <c r="F397" s="51">
        <v>5</v>
      </c>
      <c r="G397" s="51" t="s">
        <v>356</v>
      </c>
      <c r="H397" s="71">
        <f t="shared" si="9"/>
        <v>100000</v>
      </c>
      <c r="I397" t="s">
        <v>1</v>
      </c>
      <c r="J397">
        <v>1010</v>
      </c>
      <c r="K397" t="s">
        <v>431</v>
      </c>
      <c r="L397" t="s">
        <v>434</v>
      </c>
    </row>
    <row r="398" spans="1:12" ht="12.75">
      <c r="A398" s="2">
        <v>39359</v>
      </c>
      <c r="B398" t="s">
        <v>1627</v>
      </c>
      <c r="C398">
        <v>8230</v>
      </c>
      <c r="D398">
        <v>136620</v>
      </c>
      <c r="E398" s="25">
        <v>77434</v>
      </c>
      <c r="F398" s="51">
        <v>0</v>
      </c>
      <c r="G398" s="51" t="s">
        <v>356</v>
      </c>
      <c r="H398" s="71">
        <f t="shared" si="9"/>
        <v>0</v>
      </c>
      <c r="I398" t="s">
        <v>1628</v>
      </c>
      <c r="J398">
        <v>1010</v>
      </c>
      <c r="K398" t="s">
        <v>431</v>
      </c>
      <c r="L398" t="s">
        <v>434</v>
      </c>
    </row>
    <row r="399" spans="1:12" ht="12.75">
      <c r="A399" s="2">
        <v>39359</v>
      </c>
      <c r="B399" t="s">
        <v>161</v>
      </c>
      <c r="C399">
        <v>9805</v>
      </c>
      <c r="D399">
        <v>276652</v>
      </c>
      <c r="E399" s="25">
        <v>103333</v>
      </c>
      <c r="F399" s="51">
        <v>100</v>
      </c>
      <c r="G399" s="51" t="s">
        <v>356</v>
      </c>
      <c r="H399" s="71">
        <f t="shared" si="9"/>
        <v>103333</v>
      </c>
      <c r="I399" t="s">
        <v>1641</v>
      </c>
      <c r="J399">
        <v>2530</v>
      </c>
      <c r="K399" t="s">
        <v>431</v>
      </c>
      <c r="L399" t="s">
        <v>434</v>
      </c>
    </row>
    <row r="400" spans="1:12" ht="12.75">
      <c r="A400" s="2">
        <v>39359</v>
      </c>
      <c r="B400" t="s">
        <v>902</v>
      </c>
      <c r="C400">
        <v>9927</v>
      </c>
      <c r="D400">
        <v>290813</v>
      </c>
      <c r="E400" s="25">
        <v>12329639</v>
      </c>
      <c r="F400" s="51">
        <v>176.5</v>
      </c>
      <c r="G400" s="51" t="s">
        <v>356</v>
      </c>
      <c r="H400" s="71">
        <f t="shared" si="9"/>
        <v>21761812.835</v>
      </c>
      <c r="I400" t="s">
        <v>903</v>
      </c>
      <c r="J400">
        <v>2010</v>
      </c>
      <c r="K400" t="s">
        <v>431</v>
      </c>
      <c r="L400" t="s">
        <v>434</v>
      </c>
    </row>
    <row r="401" spans="1:12" ht="12.75">
      <c r="A401" s="2">
        <v>39359</v>
      </c>
      <c r="B401" t="s">
        <v>747</v>
      </c>
      <c r="C401">
        <v>4579</v>
      </c>
      <c r="D401">
        <v>2417</v>
      </c>
      <c r="E401" s="25">
        <v>1000000</v>
      </c>
      <c r="F401" s="51">
        <v>20</v>
      </c>
      <c r="G401" s="51" t="s">
        <v>356</v>
      </c>
      <c r="H401" s="71">
        <f t="shared" si="9"/>
        <v>200000</v>
      </c>
      <c r="I401" t="s">
        <v>713</v>
      </c>
      <c r="J401">
        <v>1510</v>
      </c>
      <c r="K401" t="s">
        <v>431</v>
      </c>
      <c r="L401" t="s">
        <v>434</v>
      </c>
    </row>
    <row r="402" spans="1:12" ht="12.75">
      <c r="A402" s="2">
        <v>39360</v>
      </c>
      <c r="B402" t="s">
        <v>953</v>
      </c>
      <c r="C402">
        <v>9007</v>
      </c>
      <c r="D402">
        <v>195244</v>
      </c>
      <c r="E402" s="25">
        <v>1000000</v>
      </c>
      <c r="F402" s="51">
        <v>40</v>
      </c>
      <c r="G402" s="51" t="s">
        <v>356</v>
      </c>
      <c r="H402" s="71">
        <f t="shared" si="9"/>
        <v>400000</v>
      </c>
      <c r="I402" t="s">
        <v>954</v>
      </c>
      <c r="J402">
        <v>1510</v>
      </c>
      <c r="K402" t="s">
        <v>431</v>
      </c>
      <c r="L402" t="s">
        <v>434</v>
      </c>
    </row>
    <row r="403" spans="1:12" ht="12.75">
      <c r="A403" s="2">
        <v>39360</v>
      </c>
      <c r="B403" t="s">
        <v>449</v>
      </c>
      <c r="C403">
        <v>10029</v>
      </c>
      <c r="D403">
        <v>301588</v>
      </c>
      <c r="E403" s="25">
        <v>57844</v>
      </c>
      <c r="F403" s="51">
        <v>175</v>
      </c>
      <c r="G403" s="51" t="s">
        <v>356</v>
      </c>
      <c r="H403" s="71">
        <f t="shared" si="9"/>
        <v>101227</v>
      </c>
      <c r="I403" t="s">
        <v>1221</v>
      </c>
      <c r="J403">
        <v>2540</v>
      </c>
      <c r="K403" t="s">
        <v>431</v>
      </c>
      <c r="L403" t="s">
        <v>434</v>
      </c>
    </row>
    <row r="404" spans="1:12" ht="12.75">
      <c r="A404" s="2">
        <v>39360</v>
      </c>
      <c r="B404" t="s">
        <v>1222</v>
      </c>
      <c r="C404">
        <v>5001</v>
      </c>
      <c r="D404">
        <v>3994</v>
      </c>
      <c r="E404" s="25">
        <v>1144498</v>
      </c>
      <c r="F404" s="51">
        <v>23.94</v>
      </c>
      <c r="G404" s="51" t="s">
        <v>356</v>
      </c>
      <c r="H404" s="71">
        <f t="shared" si="9"/>
        <v>273992.8212</v>
      </c>
      <c r="I404" t="s">
        <v>1223</v>
      </c>
      <c r="J404">
        <v>1510</v>
      </c>
      <c r="K404" t="s">
        <v>431</v>
      </c>
      <c r="L404" t="s">
        <v>434</v>
      </c>
    </row>
    <row r="405" spans="1:12" ht="12.75">
      <c r="A405" s="2">
        <v>39360</v>
      </c>
      <c r="B405" t="s">
        <v>1765</v>
      </c>
      <c r="C405">
        <v>8664</v>
      </c>
      <c r="D405">
        <v>166227</v>
      </c>
      <c r="E405" s="25">
        <v>85123</v>
      </c>
      <c r="F405" s="51">
        <v>0</v>
      </c>
      <c r="G405" s="51" t="s">
        <v>356</v>
      </c>
      <c r="H405" s="71">
        <f t="shared" si="9"/>
        <v>0</v>
      </c>
      <c r="I405" t="s">
        <v>1237</v>
      </c>
      <c r="J405">
        <v>1510</v>
      </c>
      <c r="K405" t="s">
        <v>431</v>
      </c>
      <c r="L405" t="s">
        <v>434</v>
      </c>
    </row>
    <row r="406" spans="1:12" ht="12.75">
      <c r="A406" s="2">
        <v>39360</v>
      </c>
      <c r="B406" t="s">
        <v>1238</v>
      </c>
      <c r="C406">
        <v>9955</v>
      </c>
      <c r="D406">
        <v>295661</v>
      </c>
      <c r="E406" s="25">
        <v>47460</v>
      </c>
      <c r="F406" s="51">
        <v>0</v>
      </c>
      <c r="G406" s="51" t="s">
        <v>356</v>
      </c>
      <c r="H406" s="71">
        <f t="shared" si="9"/>
        <v>0</v>
      </c>
      <c r="I406" t="s">
        <v>1243</v>
      </c>
      <c r="J406">
        <v>2020</v>
      </c>
      <c r="K406" t="s">
        <v>431</v>
      </c>
      <c r="L406" t="s">
        <v>434</v>
      </c>
    </row>
    <row r="407" spans="1:12" ht="12.75">
      <c r="A407" s="2">
        <v>39360</v>
      </c>
      <c r="B407" t="s">
        <v>1251</v>
      </c>
      <c r="C407">
        <v>8991</v>
      </c>
      <c r="D407">
        <v>194078</v>
      </c>
      <c r="E407" s="25">
        <v>1000000</v>
      </c>
      <c r="F407" s="51">
        <v>29.38</v>
      </c>
      <c r="G407" s="51" t="s">
        <v>356</v>
      </c>
      <c r="H407" s="71">
        <f t="shared" si="9"/>
        <v>293800</v>
      </c>
      <c r="I407" t="s">
        <v>1252</v>
      </c>
      <c r="J407">
        <v>1510</v>
      </c>
      <c r="K407" t="s">
        <v>431</v>
      </c>
      <c r="L407" t="s">
        <v>434</v>
      </c>
    </row>
    <row r="408" spans="1:12" ht="12.75">
      <c r="A408" s="2">
        <v>39360</v>
      </c>
      <c r="B408" t="s">
        <v>1277</v>
      </c>
      <c r="C408">
        <v>7374</v>
      </c>
      <c r="D408">
        <v>51393</v>
      </c>
      <c r="E408" s="25">
        <v>46668</v>
      </c>
      <c r="F408" s="51">
        <v>208</v>
      </c>
      <c r="G408" s="51" t="s">
        <v>356</v>
      </c>
      <c r="H408" s="71">
        <f t="shared" si="9"/>
        <v>97069.44</v>
      </c>
      <c r="I408" t="s">
        <v>1278</v>
      </c>
      <c r="J408">
        <v>2020</v>
      </c>
      <c r="K408" t="s">
        <v>431</v>
      </c>
      <c r="L408" t="s">
        <v>434</v>
      </c>
    </row>
    <row r="409" spans="1:12" ht="12.75">
      <c r="A409" s="2">
        <v>39360</v>
      </c>
      <c r="B409" t="s">
        <v>1294</v>
      </c>
      <c r="C409">
        <v>5343</v>
      </c>
      <c r="D409">
        <v>5371</v>
      </c>
      <c r="E409" s="25">
        <v>12500</v>
      </c>
      <c r="F409" s="51">
        <v>319</v>
      </c>
      <c r="G409" s="51" t="s">
        <v>356</v>
      </c>
      <c r="H409" s="71">
        <f t="shared" si="9"/>
        <v>39875</v>
      </c>
      <c r="I409" t="s">
        <v>1295</v>
      </c>
      <c r="J409">
        <v>1510</v>
      </c>
      <c r="K409" t="s">
        <v>431</v>
      </c>
      <c r="L409" t="s">
        <v>434</v>
      </c>
    </row>
    <row r="410" spans="1:12" ht="12.75">
      <c r="A410" s="2">
        <v>39360</v>
      </c>
      <c r="B410" t="s">
        <v>1294</v>
      </c>
      <c r="C410">
        <v>5343</v>
      </c>
      <c r="D410">
        <v>5371</v>
      </c>
      <c r="E410" s="25">
        <v>20000</v>
      </c>
      <c r="F410" s="51">
        <v>222</v>
      </c>
      <c r="G410" s="51" t="s">
        <v>356</v>
      </c>
      <c r="H410" s="71">
        <f t="shared" si="9"/>
        <v>44400</v>
      </c>
      <c r="I410" t="s">
        <v>1296</v>
      </c>
      <c r="J410">
        <v>1510</v>
      </c>
      <c r="K410" t="s">
        <v>431</v>
      </c>
      <c r="L410" t="s">
        <v>434</v>
      </c>
    </row>
    <row r="411" spans="1:12" ht="12.75">
      <c r="A411" s="2">
        <v>39360</v>
      </c>
      <c r="B411" t="s">
        <v>1309</v>
      </c>
      <c r="C411">
        <v>7207</v>
      </c>
      <c r="D411">
        <v>42293</v>
      </c>
      <c r="E411" s="25">
        <v>2180219</v>
      </c>
      <c r="F411" s="51">
        <v>501</v>
      </c>
      <c r="G411" s="51" t="s">
        <v>356</v>
      </c>
      <c r="H411" s="71">
        <f t="shared" si="9"/>
        <v>10922897.19</v>
      </c>
      <c r="I411" t="s">
        <v>1310</v>
      </c>
      <c r="J411">
        <v>2550</v>
      </c>
      <c r="K411" t="s">
        <v>431</v>
      </c>
      <c r="L411" t="s">
        <v>434</v>
      </c>
    </row>
    <row r="412" spans="1:12" ht="12.75">
      <c r="A412" s="2">
        <v>39360</v>
      </c>
      <c r="B412" t="s">
        <v>1319</v>
      </c>
      <c r="C412">
        <v>9816</v>
      </c>
      <c r="D412">
        <v>277701</v>
      </c>
      <c r="E412" s="25">
        <v>133333</v>
      </c>
      <c r="F412" s="51">
        <v>150</v>
      </c>
      <c r="G412" s="51" t="s">
        <v>356</v>
      </c>
      <c r="H412" s="71">
        <f t="shared" si="9"/>
        <v>199999.5</v>
      </c>
      <c r="I412" t="s">
        <v>1320</v>
      </c>
      <c r="J412">
        <v>4510</v>
      </c>
      <c r="K412" t="s">
        <v>431</v>
      </c>
      <c r="L412" t="s">
        <v>434</v>
      </c>
    </row>
    <row r="413" spans="1:12" ht="12.75">
      <c r="A413" s="2">
        <v>39360</v>
      </c>
      <c r="B413" t="s">
        <v>1322</v>
      </c>
      <c r="C413">
        <v>10034</v>
      </c>
      <c r="D413">
        <v>302014</v>
      </c>
      <c r="E413" s="25">
        <v>96384</v>
      </c>
      <c r="F413" s="51">
        <v>16.6</v>
      </c>
      <c r="G413" s="51" t="s">
        <v>356</v>
      </c>
      <c r="H413" s="71">
        <f t="shared" si="9"/>
        <v>15999.744</v>
      </c>
      <c r="I413" t="s">
        <v>1323</v>
      </c>
      <c r="J413">
        <v>5510</v>
      </c>
      <c r="K413" t="s">
        <v>431</v>
      </c>
      <c r="L413" t="s">
        <v>434</v>
      </c>
    </row>
    <row r="414" spans="1:12" ht="12.75">
      <c r="A414" s="2">
        <v>39360</v>
      </c>
      <c r="B414" t="s">
        <v>584</v>
      </c>
      <c r="C414">
        <v>8198</v>
      </c>
      <c r="D414">
        <v>135355</v>
      </c>
      <c r="E414" s="25">
        <v>1000000</v>
      </c>
      <c r="F414" s="51">
        <v>2</v>
      </c>
      <c r="G414" s="51" t="s">
        <v>356</v>
      </c>
      <c r="H414" s="71">
        <f t="shared" si="9"/>
        <v>20000</v>
      </c>
      <c r="I414" t="s">
        <v>585</v>
      </c>
      <c r="J414">
        <v>1510</v>
      </c>
      <c r="K414" t="s">
        <v>431</v>
      </c>
      <c r="L414" t="s">
        <v>434</v>
      </c>
    </row>
    <row r="415" spans="1:12" ht="12.75">
      <c r="A415" s="2">
        <v>39360</v>
      </c>
      <c r="B415" t="s">
        <v>628</v>
      </c>
      <c r="C415">
        <v>9254</v>
      </c>
      <c r="D415">
        <v>213483</v>
      </c>
      <c r="E415" s="25">
        <v>321741</v>
      </c>
      <c r="F415" s="51">
        <v>27</v>
      </c>
      <c r="G415" s="51" t="s">
        <v>356</v>
      </c>
      <c r="H415" s="71">
        <f t="shared" si="9"/>
        <v>86870.07</v>
      </c>
      <c r="I415" t="s">
        <v>629</v>
      </c>
      <c r="J415">
        <v>4510</v>
      </c>
      <c r="K415" t="s">
        <v>431</v>
      </c>
      <c r="L415" t="s">
        <v>434</v>
      </c>
    </row>
    <row r="416" spans="1:12" ht="12.75">
      <c r="A416" s="2">
        <v>39360</v>
      </c>
      <c r="B416" t="s">
        <v>628</v>
      </c>
      <c r="C416">
        <v>9254</v>
      </c>
      <c r="D416">
        <v>213483</v>
      </c>
      <c r="E416" s="25">
        <v>17344584</v>
      </c>
      <c r="F416" s="51">
        <v>25</v>
      </c>
      <c r="G416" s="51" t="s">
        <v>356</v>
      </c>
      <c r="H416" s="71">
        <f t="shared" si="9"/>
        <v>4336146</v>
      </c>
      <c r="I416" t="s">
        <v>630</v>
      </c>
      <c r="J416">
        <v>4510</v>
      </c>
      <c r="K416" t="s">
        <v>431</v>
      </c>
      <c r="L416" t="s">
        <v>434</v>
      </c>
    </row>
    <row r="417" spans="1:12" ht="12.75">
      <c r="A417" s="2">
        <v>39360</v>
      </c>
      <c r="B417" t="s">
        <v>652</v>
      </c>
      <c r="C417">
        <v>8003</v>
      </c>
      <c r="D417">
        <v>125989</v>
      </c>
      <c r="E417" s="25">
        <v>30000</v>
      </c>
      <c r="F417" s="51">
        <v>500</v>
      </c>
      <c r="G417" s="51" t="s">
        <v>356</v>
      </c>
      <c r="H417" s="71">
        <f t="shared" si="9"/>
        <v>150000</v>
      </c>
      <c r="I417" t="s">
        <v>653</v>
      </c>
      <c r="J417">
        <v>1510</v>
      </c>
      <c r="K417" t="s">
        <v>431</v>
      </c>
      <c r="L417" t="s">
        <v>434</v>
      </c>
    </row>
    <row r="418" spans="1:12" ht="12.75">
      <c r="A418" s="2">
        <v>39360</v>
      </c>
      <c r="B418" t="s">
        <v>685</v>
      </c>
      <c r="C418">
        <v>4408</v>
      </c>
      <c r="D418">
        <v>16777</v>
      </c>
      <c r="E418" s="25">
        <v>300000</v>
      </c>
      <c r="F418" s="51">
        <v>20</v>
      </c>
      <c r="G418" s="51" t="s">
        <v>356</v>
      </c>
      <c r="H418" s="71">
        <f t="shared" si="9"/>
        <v>60000</v>
      </c>
      <c r="I418" t="s">
        <v>686</v>
      </c>
      <c r="J418">
        <v>4520</v>
      </c>
      <c r="K418" t="s">
        <v>431</v>
      </c>
      <c r="L418" t="s">
        <v>434</v>
      </c>
    </row>
    <row r="419" spans="1:12" ht="12.75">
      <c r="A419" s="2">
        <v>39360</v>
      </c>
      <c r="B419" t="s">
        <v>723</v>
      </c>
      <c r="C419">
        <v>7859</v>
      </c>
      <c r="D419">
        <v>120164</v>
      </c>
      <c r="E419" s="25">
        <v>2000000</v>
      </c>
      <c r="F419" s="51">
        <v>10</v>
      </c>
      <c r="G419" s="51" t="s">
        <v>356</v>
      </c>
      <c r="H419" s="71">
        <f t="shared" si="9"/>
        <v>200000</v>
      </c>
      <c r="I419" t="s">
        <v>2</v>
      </c>
      <c r="J419">
        <v>1010</v>
      </c>
      <c r="K419" t="s">
        <v>431</v>
      </c>
      <c r="L419" t="s">
        <v>434</v>
      </c>
    </row>
    <row r="420" spans="1:12" ht="12.75">
      <c r="A420" s="2">
        <v>39360</v>
      </c>
      <c r="B420" t="s">
        <v>11</v>
      </c>
      <c r="C420">
        <v>9298</v>
      </c>
      <c r="D420">
        <v>218652</v>
      </c>
      <c r="E420" s="25">
        <v>7214</v>
      </c>
      <c r="F420" s="51">
        <v>2522</v>
      </c>
      <c r="G420" s="51" t="s">
        <v>356</v>
      </c>
      <c r="H420" s="71">
        <f t="shared" si="9"/>
        <v>181937.08</v>
      </c>
      <c r="I420" t="s">
        <v>12</v>
      </c>
      <c r="J420">
        <v>2540</v>
      </c>
      <c r="K420" t="s">
        <v>13</v>
      </c>
      <c r="L420" t="s">
        <v>434</v>
      </c>
    </row>
    <row r="421" spans="1:12" ht="12.75">
      <c r="A421" s="2">
        <v>39360</v>
      </c>
      <c r="B421" t="s">
        <v>11</v>
      </c>
      <c r="C421">
        <v>9298</v>
      </c>
      <c r="D421">
        <v>218652</v>
      </c>
      <c r="E421" s="25">
        <v>40400</v>
      </c>
      <c r="F421" s="51">
        <v>2510</v>
      </c>
      <c r="G421" s="51" t="s">
        <v>356</v>
      </c>
      <c r="H421" s="71">
        <f t="shared" si="9"/>
        <v>1014040</v>
      </c>
      <c r="I421" t="s">
        <v>14</v>
      </c>
      <c r="J421">
        <v>2540</v>
      </c>
      <c r="K421" t="s">
        <v>13</v>
      </c>
      <c r="L421" t="s">
        <v>434</v>
      </c>
    </row>
    <row r="422" spans="1:12" ht="12.75">
      <c r="A422" s="2">
        <v>39360</v>
      </c>
      <c r="B422" t="s">
        <v>11</v>
      </c>
      <c r="C422">
        <v>9298</v>
      </c>
      <c r="D422">
        <v>218652</v>
      </c>
      <c r="E422" s="25">
        <v>10800</v>
      </c>
      <c r="F422" s="51">
        <v>2092</v>
      </c>
      <c r="G422" s="51" t="s">
        <v>356</v>
      </c>
      <c r="H422" s="71">
        <f t="shared" si="9"/>
        <v>225936</v>
      </c>
      <c r="I422" t="s">
        <v>15</v>
      </c>
      <c r="J422">
        <v>2540</v>
      </c>
      <c r="K422" t="s">
        <v>13</v>
      </c>
      <c r="L422" t="s">
        <v>434</v>
      </c>
    </row>
    <row r="423" spans="1:12" ht="12.75">
      <c r="A423" s="2">
        <v>39360</v>
      </c>
      <c r="B423" t="s">
        <v>11</v>
      </c>
      <c r="C423">
        <v>9298</v>
      </c>
      <c r="D423">
        <v>218652</v>
      </c>
      <c r="E423" s="25">
        <v>46500</v>
      </c>
      <c r="F423" s="51">
        <v>1978</v>
      </c>
      <c r="G423" s="51" t="s">
        <v>356</v>
      </c>
      <c r="H423" s="71">
        <f t="shared" si="9"/>
        <v>919770</v>
      </c>
      <c r="I423" t="s">
        <v>16</v>
      </c>
      <c r="J423">
        <v>2540</v>
      </c>
      <c r="K423" t="s">
        <v>13</v>
      </c>
      <c r="L423" t="s">
        <v>434</v>
      </c>
    </row>
    <row r="424" spans="1:12" ht="12.75">
      <c r="A424" s="2">
        <v>39360</v>
      </c>
      <c r="B424" t="s">
        <v>11</v>
      </c>
      <c r="C424">
        <v>9298</v>
      </c>
      <c r="D424">
        <v>218652</v>
      </c>
      <c r="E424" s="25">
        <v>46200</v>
      </c>
      <c r="F424" s="51">
        <v>1604</v>
      </c>
      <c r="G424" s="51" t="s">
        <v>356</v>
      </c>
      <c r="H424" s="71">
        <f t="shared" si="9"/>
        <v>741048</v>
      </c>
      <c r="I424" t="s">
        <v>17</v>
      </c>
      <c r="J424">
        <v>2540</v>
      </c>
      <c r="K424" t="s">
        <v>13</v>
      </c>
      <c r="L424" t="s">
        <v>434</v>
      </c>
    </row>
    <row r="425" spans="1:12" ht="12.75">
      <c r="A425" s="2">
        <v>39360</v>
      </c>
      <c r="B425" t="s">
        <v>11</v>
      </c>
      <c r="C425">
        <v>9298</v>
      </c>
      <c r="D425">
        <v>218652</v>
      </c>
      <c r="E425" s="25">
        <v>10000</v>
      </c>
      <c r="F425" s="51">
        <v>1887</v>
      </c>
      <c r="G425" s="51" t="s">
        <v>356</v>
      </c>
      <c r="H425" s="71">
        <f t="shared" si="9"/>
        <v>188700</v>
      </c>
      <c r="I425" t="s">
        <v>726</v>
      </c>
      <c r="J425">
        <v>2540</v>
      </c>
      <c r="K425" t="s">
        <v>13</v>
      </c>
      <c r="L425" t="s">
        <v>434</v>
      </c>
    </row>
    <row r="426" spans="1:12" ht="12.75">
      <c r="A426" s="2">
        <v>39360</v>
      </c>
      <c r="B426" t="s">
        <v>1345</v>
      </c>
      <c r="C426">
        <v>8156</v>
      </c>
      <c r="D426">
        <v>133659</v>
      </c>
      <c r="E426">
        <v>290</v>
      </c>
      <c r="F426" s="51">
        <v>323</v>
      </c>
      <c r="G426" s="51" t="s">
        <v>356</v>
      </c>
      <c r="H426" s="71">
        <f t="shared" si="9"/>
        <v>936.7</v>
      </c>
      <c r="I426" t="s">
        <v>1364</v>
      </c>
      <c r="J426">
        <v>4510</v>
      </c>
      <c r="K426" t="s">
        <v>431</v>
      </c>
      <c r="L426" t="s">
        <v>434</v>
      </c>
    </row>
    <row r="427" spans="1:12" ht="12.75">
      <c r="A427" s="2">
        <v>39360</v>
      </c>
      <c r="B427" t="s">
        <v>1345</v>
      </c>
      <c r="C427">
        <v>8156</v>
      </c>
      <c r="D427">
        <v>133659</v>
      </c>
      <c r="E427">
        <v>250</v>
      </c>
      <c r="F427" s="51">
        <v>317</v>
      </c>
      <c r="G427" s="51" t="s">
        <v>356</v>
      </c>
      <c r="H427" s="71">
        <f t="shared" si="9"/>
        <v>792.5</v>
      </c>
      <c r="I427" t="s">
        <v>1365</v>
      </c>
      <c r="J427">
        <v>4510</v>
      </c>
      <c r="K427" t="s">
        <v>431</v>
      </c>
      <c r="L427" t="s">
        <v>434</v>
      </c>
    </row>
    <row r="428" spans="1:12" ht="12.75">
      <c r="A428" s="2">
        <v>39360</v>
      </c>
      <c r="B428" t="s">
        <v>1345</v>
      </c>
      <c r="C428">
        <v>8156</v>
      </c>
      <c r="D428">
        <v>133659</v>
      </c>
      <c r="E428">
        <v>367</v>
      </c>
      <c r="F428" s="51">
        <v>329</v>
      </c>
      <c r="G428" s="51" t="s">
        <v>356</v>
      </c>
      <c r="H428" s="71">
        <f t="shared" si="9"/>
        <v>1207.43</v>
      </c>
      <c r="I428" t="s">
        <v>1366</v>
      </c>
      <c r="J428">
        <v>4510</v>
      </c>
      <c r="K428" t="s">
        <v>431</v>
      </c>
      <c r="L428" t="s">
        <v>434</v>
      </c>
    </row>
    <row r="429" spans="1:12" ht="12.75">
      <c r="A429" s="2">
        <v>39360</v>
      </c>
      <c r="B429" t="s">
        <v>1345</v>
      </c>
      <c r="C429">
        <v>8156</v>
      </c>
      <c r="D429">
        <v>133659</v>
      </c>
      <c r="E429">
        <v>500</v>
      </c>
      <c r="F429" s="51">
        <v>209</v>
      </c>
      <c r="G429" s="51" t="s">
        <v>356</v>
      </c>
      <c r="H429" s="71">
        <f t="shared" si="9"/>
        <v>1045</v>
      </c>
      <c r="I429" t="s">
        <v>1367</v>
      </c>
      <c r="J429">
        <v>4510</v>
      </c>
      <c r="K429" t="s">
        <v>431</v>
      </c>
      <c r="L429" t="s">
        <v>434</v>
      </c>
    </row>
    <row r="430" spans="1:12" ht="12.75">
      <c r="A430" s="2">
        <v>39360</v>
      </c>
      <c r="B430" t="s">
        <v>1345</v>
      </c>
      <c r="C430">
        <v>8156</v>
      </c>
      <c r="D430">
        <v>133659</v>
      </c>
      <c r="E430" s="25">
        <v>3750</v>
      </c>
      <c r="F430" s="51">
        <v>117</v>
      </c>
      <c r="G430" s="51" t="s">
        <v>356</v>
      </c>
      <c r="H430" s="71">
        <f t="shared" si="9"/>
        <v>4387.5</v>
      </c>
      <c r="I430" t="s">
        <v>1368</v>
      </c>
      <c r="J430">
        <v>4510</v>
      </c>
      <c r="K430" t="s">
        <v>431</v>
      </c>
      <c r="L430" t="s">
        <v>434</v>
      </c>
    </row>
    <row r="431" spans="1:12" ht="12.75">
      <c r="A431" s="2">
        <v>39360</v>
      </c>
      <c r="B431" t="s">
        <v>1345</v>
      </c>
      <c r="C431">
        <v>8156</v>
      </c>
      <c r="D431">
        <v>133659</v>
      </c>
      <c r="E431">
        <v>250</v>
      </c>
      <c r="F431" s="51">
        <v>233</v>
      </c>
      <c r="G431" s="51" t="s">
        <v>356</v>
      </c>
      <c r="H431" s="71">
        <f t="shared" si="9"/>
        <v>582.5</v>
      </c>
      <c r="I431" t="s">
        <v>1567</v>
      </c>
      <c r="J431">
        <v>4510</v>
      </c>
      <c r="K431" t="s">
        <v>431</v>
      </c>
      <c r="L431" t="s">
        <v>434</v>
      </c>
    </row>
    <row r="432" spans="1:12" ht="12.75">
      <c r="A432" s="2">
        <v>39360</v>
      </c>
      <c r="B432" t="s">
        <v>1345</v>
      </c>
      <c r="C432">
        <v>8156</v>
      </c>
      <c r="D432">
        <v>133659</v>
      </c>
      <c r="E432" s="25">
        <v>5000</v>
      </c>
      <c r="F432" s="51">
        <v>110</v>
      </c>
      <c r="G432" s="51" t="s">
        <v>356</v>
      </c>
      <c r="H432" s="71">
        <f t="shared" si="9"/>
        <v>5500</v>
      </c>
      <c r="I432" t="s">
        <v>1568</v>
      </c>
      <c r="J432">
        <v>4510</v>
      </c>
      <c r="K432" t="s">
        <v>431</v>
      </c>
      <c r="L432" t="s">
        <v>434</v>
      </c>
    </row>
    <row r="433" spans="1:12" ht="12.75">
      <c r="A433" s="2">
        <v>39360</v>
      </c>
      <c r="B433" t="s">
        <v>730</v>
      </c>
      <c r="C433">
        <v>4091</v>
      </c>
      <c r="D433">
        <v>421</v>
      </c>
      <c r="E433" s="25">
        <v>-741562</v>
      </c>
      <c r="F433" s="51">
        <v>241.93</v>
      </c>
      <c r="G433" s="51" t="s">
        <v>356</v>
      </c>
      <c r="H433" s="71">
        <f t="shared" si="9"/>
        <v>-1794060.9466</v>
      </c>
      <c r="I433" t="s">
        <v>731</v>
      </c>
      <c r="J433">
        <v>5510</v>
      </c>
      <c r="K433" t="s">
        <v>431</v>
      </c>
      <c r="L433" t="s">
        <v>434</v>
      </c>
    </row>
    <row r="434" spans="1:12" ht="12.75">
      <c r="A434" s="2">
        <v>39360</v>
      </c>
      <c r="B434" t="s">
        <v>1590</v>
      </c>
      <c r="C434">
        <v>9147</v>
      </c>
      <c r="D434">
        <v>204636</v>
      </c>
      <c r="E434" s="25">
        <v>88229</v>
      </c>
      <c r="F434" s="51">
        <v>299</v>
      </c>
      <c r="G434" s="51" t="s">
        <v>356</v>
      </c>
      <c r="H434" s="71">
        <f t="shared" si="9"/>
        <v>263804.71</v>
      </c>
      <c r="I434" t="s">
        <v>1591</v>
      </c>
      <c r="J434">
        <v>2540</v>
      </c>
      <c r="K434" t="s">
        <v>431</v>
      </c>
      <c r="L434" t="s">
        <v>434</v>
      </c>
    </row>
    <row r="435" spans="1:12" ht="12.75">
      <c r="A435" s="2">
        <v>39360</v>
      </c>
      <c r="B435" t="s">
        <v>1590</v>
      </c>
      <c r="C435">
        <v>9147</v>
      </c>
      <c r="D435">
        <v>204636</v>
      </c>
      <c r="E435" s="25">
        <v>333333</v>
      </c>
      <c r="F435" s="51">
        <v>287</v>
      </c>
      <c r="G435" s="51" t="s">
        <v>356</v>
      </c>
      <c r="H435" s="71">
        <f t="shared" si="9"/>
        <v>956665.71</v>
      </c>
      <c r="I435" t="s">
        <v>1592</v>
      </c>
      <c r="J435">
        <v>2540</v>
      </c>
      <c r="K435" t="s">
        <v>431</v>
      </c>
      <c r="L435" t="s">
        <v>434</v>
      </c>
    </row>
    <row r="436" spans="1:12" ht="12.75">
      <c r="A436" s="2">
        <v>39360</v>
      </c>
      <c r="B436" t="s">
        <v>1590</v>
      </c>
      <c r="C436">
        <v>9147</v>
      </c>
      <c r="D436">
        <v>204636</v>
      </c>
      <c r="E436" s="25">
        <v>320000</v>
      </c>
      <c r="F436" s="51">
        <v>180</v>
      </c>
      <c r="G436" s="51" t="s">
        <v>356</v>
      </c>
      <c r="H436" s="71">
        <f t="shared" si="9"/>
        <v>576000</v>
      </c>
      <c r="I436" t="s">
        <v>1593</v>
      </c>
      <c r="J436">
        <v>2540</v>
      </c>
      <c r="K436" t="s">
        <v>431</v>
      </c>
      <c r="L436" t="s">
        <v>434</v>
      </c>
    </row>
    <row r="437" spans="1:12" ht="12.75">
      <c r="A437" s="2">
        <v>39360</v>
      </c>
      <c r="B437" t="s">
        <v>401</v>
      </c>
      <c r="C437">
        <v>7797</v>
      </c>
      <c r="D437">
        <v>94880</v>
      </c>
      <c r="E437" s="25">
        <v>111000</v>
      </c>
      <c r="F437" s="51">
        <v>414.135</v>
      </c>
      <c r="G437" s="51" t="s">
        <v>356</v>
      </c>
      <c r="H437" s="71">
        <f t="shared" si="9"/>
        <v>459689.85</v>
      </c>
      <c r="I437" t="s">
        <v>1684</v>
      </c>
      <c r="J437">
        <v>2530</v>
      </c>
      <c r="K437" t="s">
        <v>430</v>
      </c>
      <c r="L437" t="s">
        <v>434</v>
      </c>
    </row>
    <row r="438" spans="1:12" ht="12.75">
      <c r="A438" s="2">
        <v>39360</v>
      </c>
      <c r="B438" t="s">
        <v>401</v>
      </c>
      <c r="C438">
        <v>7797</v>
      </c>
      <c r="D438">
        <v>94880</v>
      </c>
      <c r="E438">
        <v>488</v>
      </c>
      <c r="F438" s="51">
        <v>436.496</v>
      </c>
      <c r="G438" s="51" t="s">
        <v>356</v>
      </c>
      <c r="H438" s="71">
        <f t="shared" si="9"/>
        <v>2130.1004799999996</v>
      </c>
      <c r="I438" t="s">
        <v>1685</v>
      </c>
      <c r="J438">
        <v>2530</v>
      </c>
      <c r="K438" t="s">
        <v>430</v>
      </c>
      <c r="L438" t="s">
        <v>434</v>
      </c>
    </row>
    <row r="439" spans="1:12" ht="12.75">
      <c r="A439" s="2">
        <v>39360</v>
      </c>
      <c r="B439" t="s">
        <v>401</v>
      </c>
      <c r="C439">
        <v>7797</v>
      </c>
      <c r="D439">
        <v>94880</v>
      </c>
      <c r="E439" s="25">
        <v>158000</v>
      </c>
      <c r="F439" s="51">
        <v>431.517</v>
      </c>
      <c r="G439" s="51" t="s">
        <v>356</v>
      </c>
      <c r="H439" s="71">
        <f t="shared" si="9"/>
        <v>681796.86</v>
      </c>
      <c r="I439" t="s">
        <v>1686</v>
      </c>
      <c r="J439">
        <v>2530</v>
      </c>
      <c r="K439" t="s">
        <v>430</v>
      </c>
      <c r="L439" t="s">
        <v>434</v>
      </c>
    </row>
    <row r="440" spans="1:12" ht="12.75">
      <c r="A440" s="2">
        <v>39360</v>
      </c>
      <c r="B440" t="s">
        <v>186</v>
      </c>
      <c r="C440">
        <v>5229</v>
      </c>
      <c r="D440">
        <v>4950</v>
      </c>
      <c r="E440" s="25">
        <v>38286</v>
      </c>
      <c r="F440" s="51">
        <v>695</v>
      </c>
      <c r="G440" s="51" t="s">
        <v>356</v>
      </c>
      <c r="H440" s="71">
        <f t="shared" si="9"/>
        <v>266087.7</v>
      </c>
      <c r="I440" t="s">
        <v>1706</v>
      </c>
      <c r="J440">
        <v>1010</v>
      </c>
      <c r="K440" t="s">
        <v>431</v>
      </c>
      <c r="L440" t="s">
        <v>434</v>
      </c>
    </row>
    <row r="441" spans="1:12" ht="12.75">
      <c r="A441" s="2">
        <v>39360</v>
      </c>
      <c r="B441" t="s">
        <v>186</v>
      </c>
      <c r="C441">
        <v>5229</v>
      </c>
      <c r="D441">
        <v>4950</v>
      </c>
      <c r="E441" s="25">
        <v>100000</v>
      </c>
      <c r="F441" s="51">
        <v>620</v>
      </c>
      <c r="G441" s="51" t="s">
        <v>356</v>
      </c>
      <c r="H441" s="71">
        <f t="shared" si="9"/>
        <v>620000</v>
      </c>
      <c r="I441" t="s">
        <v>1707</v>
      </c>
      <c r="J441">
        <v>1010</v>
      </c>
      <c r="K441" t="s">
        <v>431</v>
      </c>
      <c r="L441" t="s">
        <v>434</v>
      </c>
    </row>
    <row r="442" spans="1:12" ht="12.75">
      <c r="A442" s="69">
        <v>39360</v>
      </c>
      <c r="B442" s="51" t="s">
        <v>1716</v>
      </c>
      <c r="C442" s="51">
        <v>7274</v>
      </c>
      <c r="D442" s="51">
        <v>46919</v>
      </c>
      <c r="E442" s="68">
        <v>875000</v>
      </c>
      <c r="F442" s="51">
        <v>29.4526</v>
      </c>
      <c r="G442" s="51" t="s">
        <v>356</v>
      </c>
      <c r="H442" s="71">
        <f t="shared" si="9"/>
        <v>257710.25</v>
      </c>
      <c r="I442" t="s">
        <v>1774</v>
      </c>
      <c r="J442">
        <v>2010</v>
      </c>
      <c r="K442" t="s">
        <v>431</v>
      </c>
      <c r="L442" t="s">
        <v>434</v>
      </c>
    </row>
    <row r="443" spans="1:12" ht="12.75">
      <c r="A443" s="2">
        <v>39360</v>
      </c>
      <c r="B443" t="s">
        <v>1716</v>
      </c>
      <c r="C443">
        <v>7274</v>
      </c>
      <c r="D443">
        <v>46919</v>
      </c>
      <c r="E443" s="25">
        <v>253462</v>
      </c>
      <c r="F443" s="51">
        <v>99</v>
      </c>
      <c r="G443" s="51" t="s">
        <v>356</v>
      </c>
      <c r="H443" s="71">
        <f t="shared" si="9"/>
        <v>250927.38</v>
      </c>
      <c r="I443" t="s">
        <v>1717</v>
      </c>
      <c r="J443">
        <v>2010</v>
      </c>
      <c r="K443" t="s">
        <v>431</v>
      </c>
      <c r="L443" t="s">
        <v>434</v>
      </c>
    </row>
    <row r="444" spans="1:12" ht="12.75">
      <c r="A444" s="2">
        <v>39363</v>
      </c>
      <c r="B444" t="s">
        <v>821</v>
      </c>
      <c r="C444">
        <v>4060</v>
      </c>
      <c r="D444">
        <v>168</v>
      </c>
      <c r="E444" s="25">
        <v>64500</v>
      </c>
      <c r="F444" s="51">
        <v>684</v>
      </c>
      <c r="G444" s="51" t="s">
        <v>356</v>
      </c>
      <c r="H444" s="71">
        <f t="shared" si="9"/>
        <v>441180</v>
      </c>
      <c r="I444" t="s">
        <v>1768</v>
      </c>
      <c r="J444">
        <v>1510</v>
      </c>
      <c r="K444" t="s">
        <v>431</v>
      </c>
      <c r="L444" t="s">
        <v>434</v>
      </c>
    </row>
    <row r="445" spans="1:12" ht="12.75">
      <c r="A445" s="2">
        <v>39363</v>
      </c>
      <c r="B445" t="s">
        <v>1191</v>
      </c>
      <c r="C445">
        <v>8517</v>
      </c>
      <c r="D445">
        <v>152363</v>
      </c>
      <c r="E445" s="25">
        <v>498000</v>
      </c>
      <c r="F445" s="51">
        <v>2</v>
      </c>
      <c r="G445" s="51" t="s">
        <v>356</v>
      </c>
      <c r="H445" s="71">
        <f t="shared" si="9"/>
        <v>9960</v>
      </c>
      <c r="I445" t="s">
        <v>1192</v>
      </c>
      <c r="J445">
        <v>1510</v>
      </c>
      <c r="K445" t="s">
        <v>431</v>
      </c>
      <c r="L445" t="s">
        <v>434</v>
      </c>
    </row>
    <row r="446" spans="1:12" ht="12.75">
      <c r="A446" s="2">
        <v>39363</v>
      </c>
      <c r="B446" t="s">
        <v>1218</v>
      </c>
      <c r="C446">
        <v>8841</v>
      </c>
      <c r="D446">
        <v>179989</v>
      </c>
      <c r="E446" s="25">
        <v>1000000</v>
      </c>
      <c r="F446" s="51">
        <v>25</v>
      </c>
      <c r="G446" s="51" t="s">
        <v>356</v>
      </c>
      <c r="H446" s="71">
        <f t="shared" si="9"/>
        <v>250000</v>
      </c>
      <c r="I446" t="s">
        <v>1219</v>
      </c>
      <c r="J446">
        <v>1010</v>
      </c>
      <c r="K446" t="s">
        <v>431</v>
      </c>
      <c r="L446" t="s">
        <v>434</v>
      </c>
    </row>
    <row r="447" spans="1:12" ht="12.75">
      <c r="A447" s="2">
        <v>39363</v>
      </c>
      <c r="B447" t="s">
        <v>1218</v>
      </c>
      <c r="C447">
        <v>8841</v>
      </c>
      <c r="D447">
        <v>179989</v>
      </c>
      <c r="E447" s="25">
        <v>1000000</v>
      </c>
      <c r="F447" s="51">
        <v>20</v>
      </c>
      <c r="G447" s="51" t="s">
        <v>356</v>
      </c>
      <c r="H447" s="71">
        <f t="shared" si="9"/>
        <v>200000</v>
      </c>
      <c r="I447" t="s">
        <v>1220</v>
      </c>
      <c r="J447">
        <v>1010</v>
      </c>
      <c r="K447" t="s">
        <v>431</v>
      </c>
      <c r="L447" t="s">
        <v>434</v>
      </c>
    </row>
    <row r="448" spans="1:12" ht="12.75">
      <c r="A448" s="2">
        <v>39363</v>
      </c>
      <c r="B448" t="s">
        <v>1238</v>
      </c>
      <c r="C448">
        <v>9955</v>
      </c>
      <c r="D448">
        <v>295661</v>
      </c>
      <c r="E448" s="25">
        <v>22806</v>
      </c>
      <c r="F448" s="51">
        <v>0</v>
      </c>
      <c r="G448" s="51" t="s">
        <v>356</v>
      </c>
      <c r="H448" s="71">
        <f t="shared" si="9"/>
        <v>0</v>
      </c>
      <c r="I448" t="s">
        <v>1243</v>
      </c>
      <c r="J448">
        <v>2020</v>
      </c>
      <c r="K448" t="s">
        <v>431</v>
      </c>
      <c r="L448" t="s">
        <v>434</v>
      </c>
    </row>
    <row r="449" spans="1:12" ht="12.75">
      <c r="A449" s="2">
        <v>39363</v>
      </c>
      <c r="B449" t="s">
        <v>1311</v>
      </c>
      <c r="C449">
        <v>4018</v>
      </c>
      <c r="D449">
        <v>42</v>
      </c>
      <c r="E449" s="25">
        <v>66667</v>
      </c>
      <c r="F449" s="51">
        <v>71</v>
      </c>
      <c r="G449" s="51" t="s">
        <v>356</v>
      </c>
      <c r="H449" s="71">
        <f t="shared" si="9"/>
        <v>47333.57</v>
      </c>
      <c r="I449" t="s">
        <v>1312</v>
      </c>
      <c r="J449">
        <v>4020</v>
      </c>
      <c r="K449" t="s">
        <v>431</v>
      </c>
      <c r="L449" t="s">
        <v>434</v>
      </c>
    </row>
    <row r="450" spans="1:12" ht="12.75">
      <c r="A450" s="2">
        <v>39363</v>
      </c>
      <c r="B450" t="s">
        <v>564</v>
      </c>
      <c r="C450">
        <v>8726</v>
      </c>
      <c r="D450">
        <v>171679</v>
      </c>
      <c r="E450" s="25">
        <v>66666</v>
      </c>
      <c r="F450" s="51">
        <v>118</v>
      </c>
      <c r="G450" s="51" t="s">
        <v>356</v>
      </c>
      <c r="H450" s="71">
        <f t="shared" si="9"/>
        <v>78665.88</v>
      </c>
      <c r="I450" t="s">
        <v>565</v>
      </c>
      <c r="J450">
        <v>5510</v>
      </c>
      <c r="K450" t="s">
        <v>431</v>
      </c>
      <c r="L450" t="s">
        <v>434</v>
      </c>
    </row>
    <row r="451" spans="1:12" ht="12.75">
      <c r="A451" s="2">
        <v>39363</v>
      </c>
      <c r="B451" t="s">
        <v>564</v>
      </c>
      <c r="C451">
        <v>8726</v>
      </c>
      <c r="D451">
        <v>171679</v>
      </c>
      <c r="E451" s="25">
        <v>66667</v>
      </c>
      <c r="F451" s="51">
        <v>105</v>
      </c>
      <c r="G451" s="51" t="s">
        <v>356</v>
      </c>
      <c r="H451" s="71">
        <f t="shared" si="9"/>
        <v>70000.35</v>
      </c>
      <c r="I451" t="s">
        <v>566</v>
      </c>
      <c r="J451">
        <v>5510</v>
      </c>
      <c r="K451" t="s">
        <v>431</v>
      </c>
      <c r="L451" t="s">
        <v>434</v>
      </c>
    </row>
    <row r="452" spans="1:12" ht="12.75">
      <c r="A452" s="2">
        <v>39363</v>
      </c>
      <c r="B452" t="s">
        <v>608</v>
      </c>
      <c r="C452">
        <v>8577</v>
      </c>
      <c r="D452">
        <v>158344</v>
      </c>
      <c r="E452" s="25">
        <v>37500</v>
      </c>
      <c r="F452" s="51">
        <v>96</v>
      </c>
      <c r="G452" s="51" t="s">
        <v>356</v>
      </c>
      <c r="H452" s="71">
        <f t="shared" si="9"/>
        <v>36000</v>
      </c>
      <c r="I452" t="s">
        <v>609</v>
      </c>
      <c r="J452">
        <v>1510</v>
      </c>
      <c r="K452" t="s">
        <v>431</v>
      </c>
      <c r="L452" t="s">
        <v>434</v>
      </c>
    </row>
    <row r="453" spans="1:12" ht="12.75">
      <c r="A453" s="2">
        <v>39363</v>
      </c>
      <c r="B453" t="s">
        <v>528</v>
      </c>
      <c r="C453">
        <v>9103</v>
      </c>
      <c r="D453">
        <v>201102</v>
      </c>
      <c r="E453" s="25">
        <v>35809</v>
      </c>
      <c r="F453" s="51">
        <v>50</v>
      </c>
      <c r="G453" s="51" t="s">
        <v>356</v>
      </c>
      <c r="H453" s="71">
        <f t="shared" si="9"/>
        <v>17904.5</v>
      </c>
      <c r="I453" t="s">
        <v>701</v>
      </c>
      <c r="J453">
        <v>2020</v>
      </c>
      <c r="K453" t="s">
        <v>431</v>
      </c>
      <c r="L453" t="s">
        <v>434</v>
      </c>
    </row>
    <row r="454" spans="1:12" ht="12.75">
      <c r="A454" s="2">
        <v>39363</v>
      </c>
      <c r="B454" t="s">
        <v>711</v>
      </c>
      <c r="C454">
        <v>9313</v>
      </c>
      <c r="D454">
        <v>220828</v>
      </c>
      <c r="E454" s="25">
        <v>15000</v>
      </c>
      <c r="F454" s="51">
        <v>45</v>
      </c>
      <c r="G454" s="51" t="s">
        <v>356</v>
      </c>
      <c r="H454" s="71">
        <f t="shared" si="9"/>
        <v>6750</v>
      </c>
      <c r="I454" t="s">
        <v>712</v>
      </c>
      <c r="J454">
        <v>1510</v>
      </c>
      <c r="K454" t="s">
        <v>431</v>
      </c>
      <c r="L454" t="s">
        <v>434</v>
      </c>
    </row>
    <row r="455" spans="1:12" ht="12.75">
      <c r="A455" s="2">
        <v>39363</v>
      </c>
      <c r="B455" t="s">
        <v>714</v>
      </c>
      <c r="C455">
        <v>9452</v>
      </c>
      <c r="D455">
        <v>233422</v>
      </c>
      <c r="E455" s="25">
        <v>510000</v>
      </c>
      <c r="F455" s="51">
        <v>243</v>
      </c>
      <c r="G455" s="51" t="s">
        <v>356</v>
      </c>
      <c r="H455" s="71">
        <f t="shared" si="9"/>
        <v>1239300</v>
      </c>
      <c r="I455" t="s">
        <v>715</v>
      </c>
      <c r="J455">
        <v>3010</v>
      </c>
      <c r="K455" t="s">
        <v>431</v>
      </c>
      <c r="L455" t="s">
        <v>434</v>
      </c>
    </row>
    <row r="456" spans="1:12" ht="12.75">
      <c r="A456" s="2">
        <v>39363</v>
      </c>
      <c r="B456" t="s">
        <v>714</v>
      </c>
      <c r="C456">
        <v>9452</v>
      </c>
      <c r="D456">
        <v>233422</v>
      </c>
      <c r="E456" s="25">
        <v>5200</v>
      </c>
      <c r="F456" s="51">
        <v>187</v>
      </c>
      <c r="G456" s="51" t="s">
        <v>356</v>
      </c>
      <c r="H456" s="71">
        <f t="shared" si="9"/>
        <v>9724</v>
      </c>
      <c r="I456" t="s">
        <v>716</v>
      </c>
      <c r="J456">
        <v>3010</v>
      </c>
      <c r="K456" t="s">
        <v>431</v>
      </c>
      <c r="L456" t="s">
        <v>434</v>
      </c>
    </row>
    <row r="457" spans="1:12" ht="12.75">
      <c r="A457" s="2">
        <v>39363</v>
      </c>
      <c r="B457" t="s">
        <v>714</v>
      </c>
      <c r="C457">
        <v>9452</v>
      </c>
      <c r="D457">
        <v>233422</v>
      </c>
      <c r="E457" s="25">
        <v>140600</v>
      </c>
      <c r="F457" s="51">
        <v>126.8</v>
      </c>
      <c r="G457" s="51" t="s">
        <v>356</v>
      </c>
      <c r="H457" s="71">
        <f t="shared" si="9"/>
        <v>178280.8</v>
      </c>
      <c r="I457" t="s">
        <v>717</v>
      </c>
      <c r="J457">
        <v>3010</v>
      </c>
      <c r="K457" t="s">
        <v>431</v>
      </c>
      <c r="L457" t="s">
        <v>434</v>
      </c>
    </row>
    <row r="458" spans="1:12" ht="12.75">
      <c r="A458" s="2">
        <v>39363</v>
      </c>
      <c r="B458" t="s">
        <v>718</v>
      </c>
      <c r="C458">
        <v>8485</v>
      </c>
      <c r="D458">
        <v>150118</v>
      </c>
      <c r="E458" s="25">
        <v>450000</v>
      </c>
      <c r="F458" s="51">
        <v>3</v>
      </c>
      <c r="G458" s="51" t="s">
        <v>356</v>
      </c>
      <c r="H458" s="71">
        <f aca="true" t="shared" si="10" ref="H458:H521">E458*F458/100</f>
        <v>13500</v>
      </c>
      <c r="I458" t="s">
        <v>719</v>
      </c>
      <c r="J458">
        <v>4510</v>
      </c>
      <c r="K458" t="s">
        <v>431</v>
      </c>
      <c r="L458" t="s">
        <v>434</v>
      </c>
    </row>
    <row r="459" spans="1:12" ht="12.75">
      <c r="A459" s="2">
        <v>39363</v>
      </c>
      <c r="B459" t="s">
        <v>723</v>
      </c>
      <c r="C459">
        <v>7859</v>
      </c>
      <c r="D459">
        <v>120164</v>
      </c>
      <c r="E459" s="25">
        <v>2000000</v>
      </c>
      <c r="F459" s="51">
        <v>20</v>
      </c>
      <c r="G459" s="51" t="s">
        <v>356</v>
      </c>
      <c r="H459" s="71">
        <f t="shared" si="10"/>
        <v>400000</v>
      </c>
      <c r="I459" t="s">
        <v>3</v>
      </c>
      <c r="J459">
        <v>1010</v>
      </c>
      <c r="K459" t="s">
        <v>431</v>
      </c>
      <c r="L459" t="s">
        <v>434</v>
      </c>
    </row>
    <row r="460" spans="1:12" ht="12.75">
      <c r="A460" s="2">
        <v>39363</v>
      </c>
      <c r="B460" t="s">
        <v>1644</v>
      </c>
      <c r="C460">
        <v>7853</v>
      </c>
      <c r="D460">
        <v>98558</v>
      </c>
      <c r="E460" s="25">
        <v>18157</v>
      </c>
      <c r="F460" s="51">
        <v>55.1</v>
      </c>
      <c r="G460" s="51" t="s">
        <v>356</v>
      </c>
      <c r="H460" s="71">
        <f t="shared" si="10"/>
        <v>10004.507000000001</v>
      </c>
      <c r="I460" t="s">
        <v>1645</v>
      </c>
      <c r="J460">
        <v>4510</v>
      </c>
      <c r="K460" t="s">
        <v>431</v>
      </c>
      <c r="L460" t="s">
        <v>434</v>
      </c>
    </row>
    <row r="461" spans="1:12" ht="12.75">
      <c r="A461" s="2">
        <v>39363</v>
      </c>
      <c r="B461" t="s">
        <v>1648</v>
      </c>
      <c r="C461">
        <v>7864</v>
      </c>
      <c r="D461">
        <v>120220</v>
      </c>
      <c r="E461" s="25">
        <v>28000</v>
      </c>
      <c r="F461" s="51">
        <v>148</v>
      </c>
      <c r="G461" s="51" t="s">
        <v>356</v>
      </c>
      <c r="H461" s="71">
        <f t="shared" si="10"/>
        <v>41440</v>
      </c>
      <c r="I461" t="s">
        <v>1649</v>
      </c>
      <c r="J461">
        <v>1010</v>
      </c>
      <c r="K461" t="s">
        <v>431</v>
      </c>
      <c r="L461" t="s">
        <v>434</v>
      </c>
    </row>
    <row r="462" spans="1:12" ht="12.75">
      <c r="A462" s="2">
        <v>39363</v>
      </c>
      <c r="B462" t="s">
        <v>1652</v>
      </c>
      <c r="C462">
        <v>5109</v>
      </c>
      <c r="D462">
        <v>4651</v>
      </c>
      <c r="E462" s="25">
        <v>1295</v>
      </c>
      <c r="F462" s="51">
        <v>100</v>
      </c>
      <c r="G462" s="51" t="s">
        <v>356</v>
      </c>
      <c r="H462" s="71">
        <f t="shared" si="10"/>
        <v>1295</v>
      </c>
      <c r="I462" t="s">
        <v>1653</v>
      </c>
      <c r="J462">
        <v>1510</v>
      </c>
      <c r="K462" t="s">
        <v>431</v>
      </c>
      <c r="L462" t="s">
        <v>434</v>
      </c>
    </row>
    <row r="463" spans="1:12" ht="12.75">
      <c r="A463" s="2">
        <v>39363</v>
      </c>
      <c r="B463" t="s">
        <v>1678</v>
      </c>
      <c r="C463">
        <v>8776</v>
      </c>
      <c r="D463">
        <v>174793</v>
      </c>
      <c r="E463" s="25">
        <v>20000</v>
      </c>
      <c r="F463" s="51">
        <v>269</v>
      </c>
      <c r="G463" s="51" t="s">
        <v>356</v>
      </c>
      <c r="H463" s="71">
        <f t="shared" si="10"/>
        <v>53800</v>
      </c>
      <c r="I463" t="s">
        <v>1679</v>
      </c>
      <c r="J463">
        <v>1510</v>
      </c>
      <c r="K463" t="s">
        <v>431</v>
      </c>
      <c r="L463" t="s">
        <v>434</v>
      </c>
    </row>
    <row r="464" spans="1:12" ht="12.75">
      <c r="A464" s="2">
        <v>39363</v>
      </c>
      <c r="B464" t="s">
        <v>1678</v>
      </c>
      <c r="C464">
        <v>8776</v>
      </c>
      <c r="D464">
        <v>174793</v>
      </c>
      <c r="E464" s="25">
        <v>1590000</v>
      </c>
      <c r="F464" s="51">
        <v>100</v>
      </c>
      <c r="G464" s="51" t="s">
        <v>356</v>
      </c>
      <c r="H464" s="71">
        <f t="shared" si="10"/>
        <v>1590000</v>
      </c>
      <c r="I464" t="s">
        <v>925</v>
      </c>
      <c r="J464">
        <v>1510</v>
      </c>
      <c r="K464" t="s">
        <v>431</v>
      </c>
      <c r="L464" t="s">
        <v>434</v>
      </c>
    </row>
    <row r="465" spans="1:12" ht="12.75">
      <c r="A465" s="2">
        <v>39363</v>
      </c>
      <c r="B465" t="s">
        <v>1692</v>
      </c>
      <c r="C465">
        <v>7688</v>
      </c>
      <c r="D465">
        <v>84561</v>
      </c>
      <c r="E465" s="25">
        <v>90000</v>
      </c>
      <c r="F465" s="51">
        <v>55</v>
      </c>
      <c r="G465" s="51" t="s">
        <v>356</v>
      </c>
      <c r="H465" s="71">
        <f t="shared" si="10"/>
        <v>49500</v>
      </c>
      <c r="I465" t="s">
        <v>621</v>
      </c>
      <c r="J465">
        <v>4530</v>
      </c>
      <c r="K465" t="s">
        <v>431</v>
      </c>
      <c r="L465" t="s">
        <v>434</v>
      </c>
    </row>
    <row r="466" spans="1:12" ht="12.75">
      <c r="A466" s="2">
        <v>39363</v>
      </c>
      <c r="B466" t="s">
        <v>1696</v>
      </c>
      <c r="C466">
        <v>4501</v>
      </c>
      <c r="D466">
        <v>2095</v>
      </c>
      <c r="E466" s="25">
        <v>50000</v>
      </c>
      <c r="F466" s="51">
        <v>40</v>
      </c>
      <c r="G466" s="51" t="s">
        <v>356</v>
      </c>
      <c r="H466" s="71">
        <f t="shared" si="10"/>
        <v>20000</v>
      </c>
      <c r="I466" t="s">
        <v>1697</v>
      </c>
      <c r="J466">
        <v>4020</v>
      </c>
      <c r="K466" t="s">
        <v>431</v>
      </c>
      <c r="L466" t="s">
        <v>434</v>
      </c>
    </row>
    <row r="467" spans="1:12" ht="12.75">
      <c r="A467" s="2">
        <v>39363</v>
      </c>
      <c r="B467" t="s">
        <v>1708</v>
      </c>
      <c r="C467">
        <v>5661</v>
      </c>
      <c r="D467">
        <v>20112</v>
      </c>
      <c r="E467" s="25">
        <v>15820</v>
      </c>
      <c r="F467" s="51">
        <v>88.49</v>
      </c>
      <c r="G467" s="51" t="s">
        <v>356</v>
      </c>
      <c r="H467" s="71">
        <f t="shared" si="10"/>
        <v>13999.117999999999</v>
      </c>
      <c r="I467" t="s">
        <v>1709</v>
      </c>
      <c r="J467">
        <v>1010</v>
      </c>
      <c r="K467" t="s">
        <v>431</v>
      </c>
      <c r="L467" t="s">
        <v>434</v>
      </c>
    </row>
    <row r="468" spans="1:12" ht="12.75">
      <c r="A468" s="2">
        <v>39364</v>
      </c>
      <c r="B468" t="s">
        <v>928</v>
      </c>
      <c r="C468">
        <v>4329</v>
      </c>
      <c r="D468">
        <v>1416</v>
      </c>
      <c r="E468" s="25">
        <v>8750000</v>
      </c>
      <c r="F468" s="51">
        <v>10</v>
      </c>
      <c r="G468" s="51" t="s">
        <v>356</v>
      </c>
      <c r="H468" s="71">
        <f t="shared" si="10"/>
        <v>875000</v>
      </c>
      <c r="I468" t="s">
        <v>929</v>
      </c>
      <c r="J468">
        <v>1510</v>
      </c>
      <c r="K468" t="s">
        <v>431</v>
      </c>
      <c r="L468" t="s">
        <v>434</v>
      </c>
    </row>
    <row r="469" spans="1:12" ht="12.75">
      <c r="A469" s="2">
        <v>39364</v>
      </c>
      <c r="B469" t="s">
        <v>928</v>
      </c>
      <c r="C469">
        <v>4329</v>
      </c>
      <c r="D469">
        <v>1416</v>
      </c>
      <c r="E469" s="25">
        <v>4000000</v>
      </c>
      <c r="F469" s="51">
        <v>10</v>
      </c>
      <c r="G469" s="51" t="s">
        <v>356</v>
      </c>
      <c r="H469" s="71">
        <f t="shared" si="10"/>
        <v>400000</v>
      </c>
      <c r="I469" t="s">
        <v>930</v>
      </c>
      <c r="J469">
        <v>1510</v>
      </c>
      <c r="K469" t="s">
        <v>431</v>
      </c>
      <c r="L469" t="s">
        <v>434</v>
      </c>
    </row>
    <row r="470" spans="1:12" ht="12.75">
      <c r="A470" s="2">
        <v>39364</v>
      </c>
      <c r="B470" t="s">
        <v>928</v>
      </c>
      <c r="C470">
        <v>4329</v>
      </c>
      <c r="D470">
        <v>1416</v>
      </c>
      <c r="E470" s="25">
        <v>27362500</v>
      </c>
      <c r="F470" s="51">
        <v>10</v>
      </c>
      <c r="G470" s="51" t="s">
        <v>356</v>
      </c>
      <c r="H470" s="71">
        <f t="shared" si="10"/>
        <v>2736250</v>
      </c>
      <c r="I470" t="s">
        <v>931</v>
      </c>
      <c r="J470">
        <v>1510</v>
      </c>
      <c r="K470" t="s">
        <v>431</v>
      </c>
      <c r="L470" t="s">
        <v>434</v>
      </c>
    </row>
    <row r="471" spans="1:12" ht="12.75">
      <c r="A471" s="2">
        <v>39364</v>
      </c>
      <c r="B471" t="s">
        <v>946</v>
      </c>
      <c r="C471">
        <v>4044</v>
      </c>
      <c r="D471">
        <v>139</v>
      </c>
      <c r="E471" s="25">
        <v>89500</v>
      </c>
      <c r="F471" s="51">
        <v>335</v>
      </c>
      <c r="G471" s="51" t="s">
        <v>356</v>
      </c>
      <c r="H471" s="71">
        <f t="shared" si="10"/>
        <v>299825</v>
      </c>
      <c r="I471" t="s">
        <v>947</v>
      </c>
      <c r="J471">
        <v>2540</v>
      </c>
      <c r="K471" t="s">
        <v>431</v>
      </c>
      <c r="L471" t="s">
        <v>434</v>
      </c>
    </row>
    <row r="472" spans="1:12" ht="12.75">
      <c r="A472" s="2">
        <v>39364</v>
      </c>
      <c r="B472" t="s">
        <v>1238</v>
      </c>
      <c r="C472">
        <v>9955</v>
      </c>
      <c r="D472">
        <v>295661</v>
      </c>
      <c r="E472" s="25">
        <v>17948</v>
      </c>
      <c r="F472" s="51">
        <v>820</v>
      </c>
      <c r="G472" s="51" t="s">
        <v>356</v>
      </c>
      <c r="H472" s="71">
        <f t="shared" si="10"/>
        <v>147173.6</v>
      </c>
      <c r="I472" t="s">
        <v>1244</v>
      </c>
      <c r="J472">
        <v>2020</v>
      </c>
      <c r="K472" t="s">
        <v>431</v>
      </c>
      <c r="L472" t="s">
        <v>434</v>
      </c>
    </row>
    <row r="473" spans="1:12" ht="12.75">
      <c r="A473" s="2">
        <v>39364</v>
      </c>
      <c r="B473" t="s">
        <v>1238</v>
      </c>
      <c r="C473">
        <v>9955</v>
      </c>
      <c r="D473">
        <v>295661</v>
      </c>
      <c r="E473" s="25">
        <v>131948</v>
      </c>
      <c r="F473" s="51">
        <v>563</v>
      </c>
      <c r="G473" s="51" t="s">
        <v>356</v>
      </c>
      <c r="H473" s="71">
        <f t="shared" si="10"/>
        <v>742867.24</v>
      </c>
      <c r="I473" t="s">
        <v>1245</v>
      </c>
      <c r="J473">
        <v>2020</v>
      </c>
      <c r="K473" t="s">
        <v>431</v>
      </c>
      <c r="L473" t="s">
        <v>434</v>
      </c>
    </row>
    <row r="474" spans="1:12" ht="12.75">
      <c r="A474" s="2">
        <v>39364</v>
      </c>
      <c r="B474" t="s">
        <v>1238</v>
      </c>
      <c r="C474">
        <v>9955</v>
      </c>
      <c r="D474">
        <v>295661</v>
      </c>
      <c r="E474" s="25">
        <v>4572</v>
      </c>
      <c r="F474" s="51">
        <v>474</v>
      </c>
      <c r="G474" s="51" t="s">
        <v>356</v>
      </c>
      <c r="H474" s="71">
        <f t="shared" si="10"/>
        <v>21671.28</v>
      </c>
      <c r="I474" t="s">
        <v>1246</v>
      </c>
      <c r="J474">
        <v>2020</v>
      </c>
      <c r="K474" t="s">
        <v>431</v>
      </c>
      <c r="L474" t="s">
        <v>434</v>
      </c>
    </row>
    <row r="475" spans="1:12" ht="12.75">
      <c r="A475" s="2">
        <v>39364</v>
      </c>
      <c r="B475" t="s">
        <v>41</v>
      </c>
      <c r="C475">
        <v>5408</v>
      </c>
      <c r="D475">
        <v>8651</v>
      </c>
      <c r="E475" s="25">
        <v>25000</v>
      </c>
      <c r="F475" s="51">
        <v>3021</v>
      </c>
      <c r="G475" s="51" t="s">
        <v>356</v>
      </c>
      <c r="H475" s="71">
        <f t="shared" si="10"/>
        <v>755250</v>
      </c>
      <c r="I475" t="s">
        <v>1253</v>
      </c>
      <c r="J475">
        <v>4010</v>
      </c>
      <c r="K475" t="s">
        <v>431</v>
      </c>
      <c r="L475" t="s">
        <v>434</v>
      </c>
    </row>
    <row r="476" spans="1:12" ht="12.75">
      <c r="A476" s="2">
        <v>39364</v>
      </c>
      <c r="B476" t="s">
        <v>1294</v>
      </c>
      <c r="C476">
        <v>5343</v>
      </c>
      <c r="D476">
        <v>5371</v>
      </c>
      <c r="E476" s="25">
        <v>35000</v>
      </c>
      <c r="F476" s="51">
        <v>222</v>
      </c>
      <c r="G476" s="51" t="s">
        <v>356</v>
      </c>
      <c r="H476" s="71">
        <f t="shared" si="10"/>
        <v>77700</v>
      </c>
      <c r="I476" t="s">
        <v>1296</v>
      </c>
      <c r="J476">
        <v>1510</v>
      </c>
      <c r="K476" t="s">
        <v>431</v>
      </c>
      <c r="L476" t="s">
        <v>434</v>
      </c>
    </row>
    <row r="477" spans="1:12" ht="12.75">
      <c r="A477" s="2">
        <v>39364</v>
      </c>
      <c r="B477" t="s">
        <v>603</v>
      </c>
      <c r="C477">
        <v>7830</v>
      </c>
      <c r="D477">
        <v>97162</v>
      </c>
      <c r="E477" s="25">
        <v>2100000</v>
      </c>
      <c r="F477" s="51">
        <v>15</v>
      </c>
      <c r="G477" s="51" t="s">
        <v>356</v>
      </c>
      <c r="H477" s="71">
        <f t="shared" si="10"/>
        <v>315000</v>
      </c>
      <c r="I477" t="s">
        <v>604</v>
      </c>
      <c r="J477">
        <v>2010</v>
      </c>
      <c r="K477" t="s">
        <v>431</v>
      </c>
      <c r="L477" t="s">
        <v>434</v>
      </c>
    </row>
    <row r="478" spans="1:12" ht="12.75">
      <c r="A478" s="2">
        <v>39364</v>
      </c>
      <c r="B478" t="s">
        <v>603</v>
      </c>
      <c r="C478">
        <v>7830</v>
      </c>
      <c r="D478">
        <v>97162</v>
      </c>
      <c r="E478" s="25">
        <v>7049994</v>
      </c>
      <c r="F478" s="51">
        <v>15</v>
      </c>
      <c r="G478" s="51" t="s">
        <v>356</v>
      </c>
      <c r="H478" s="71">
        <f t="shared" si="10"/>
        <v>1057499.1</v>
      </c>
      <c r="I478" t="s">
        <v>605</v>
      </c>
      <c r="J478">
        <v>2010</v>
      </c>
      <c r="K478" t="s">
        <v>431</v>
      </c>
      <c r="L478" t="s">
        <v>434</v>
      </c>
    </row>
    <row r="479" spans="1:12" ht="12.75">
      <c r="A479" s="2">
        <v>39364</v>
      </c>
      <c r="B479" t="s">
        <v>616</v>
      </c>
      <c r="C479">
        <v>4665</v>
      </c>
      <c r="D479">
        <v>2652</v>
      </c>
      <c r="E479" s="25">
        <v>75000</v>
      </c>
      <c r="F479" s="51">
        <v>100</v>
      </c>
      <c r="G479" s="51" t="s">
        <v>356</v>
      </c>
      <c r="H479" s="71">
        <f t="shared" si="10"/>
        <v>75000</v>
      </c>
      <c r="I479" t="s">
        <v>617</v>
      </c>
      <c r="J479">
        <v>1510</v>
      </c>
      <c r="K479" t="s">
        <v>431</v>
      </c>
      <c r="L479" t="s">
        <v>434</v>
      </c>
    </row>
    <row r="480" spans="1:12" ht="12.75">
      <c r="A480" s="2">
        <v>39364</v>
      </c>
      <c r="B480" t="s">
        <v>616</v>
      </c>
      <c r="C480">
        <v>4665</v>
      </c>
      <c r="D480">
        <v>2652</v>
      </c>
      <c r="E480" s="25">
        <v>51666</v>
      </c>
      <c r="F480" s="51">
        <v>35</v>
      </c>
      <c r="G480" s="51" t="s">
        <v>356</v>
      </c>
      <c r="H480" s="71">
        <f t="shared" si="10"/>
        <v>18083.1</v>
      </c>
      <c r="I480" t="s">
        <v>618</v>
      </c>
      <c r="J480">
        <v>1510</v>
      </c>
      <c r="K480" t="s">
        <v>431</v>
      </c>
      <c r="L480" t="s">
        <v>434</v>
      </c>
    </row>
    <row r="481" spans="1:12" ht="12.75">
      <c r="A481" s="2">
        <v>39364</v>
      </c>
      <c r="B481" t="s">
        <v>616</v>
      </c>
      <c r="C481">
        <v>4665</v>
      </c>
      <c r="D481">
        <v>2652</v>
      </c>
      <c r="E481" s="25">
        <v>182168</v>
      </c>
      <c r="F481" s="51">
        <v>20</v>
      </c>
      <c r="G481" s="51" t="s">
        <v>356</v>
      </c>
      <c r="H481" s="71">
        <f t="shared" si="10"/>
        <v>36433.6</v>
      </c>
      <c r="I481" t="s">
        <v>619</v>
      </c>
      <c r="J481">
        <v>1510</v>
      </c>
      <c r="K481" t="s">
        <v>431</v>
      </c>
      <c r="L481" t="s">
        <v>434</v>
      </c>
    </row>
    <row r="482" spans="1:12" ht="12.75">
      <c r="A482" s="2">
        <v>39364</v>
      </c>
      <c r="B482" t="s">
        <v>622</v>
      </c>
      <c r="C482">
        <v>9467</v>
      </c>
      <c r="D482">
        <v>234267</v>
      </c>
      <c r="E482" s="25">
        <v>200000</v>
      </c>
      <c r="F482" s="51">
        <v>25</v>
      </c>
      <c r="G482" s="51" t="s">
        <v>356</v>
      </c>
      <c r="H482" s="71">
        <f t="shared" si="10"/>
        <v>50000</v>
      </c>
      <c r="I482" t="s">
        <v>623</v>
      </c>
      <c r="J482">
        <v>1510</v>
      </c>
      <c r="K482" t="s">
        <v>431</v>
      </c>
      <c r="L482" t="s">
        <v>434</v>
      </c>
    </row>
    <row r="483" spans="1:12" ht="12.75">
      <c r="A483" s="2">
        <v>39364</v>
      </c>
      <c r="B483" t="s">
        <v>109</v>
      </c>
      <c r="C483">
        <v>4747</v>
      </c>
      <c r="D483">
        <v>2856</v>
      </c>
      <c r="E483" s="25">
        <v>14650</v>
      </c>
      <c r="F483" s="51">
        <v>483</v>
      </c>
      <c r="G483" s="51" t="s">
        <v>356</v>
      </c>
      <c r="H483" s="71">
        <f t="shared" si="10"/>
        <v>70759.5</v>
      </c>
      <c r="I483" t="s">
        <v>656</v>
      </c>
      <c r="J483">
        <v>2010</v>
      </c>
      <c r="K483" t="s">
        <v>431</v>
      </c>
      <c r="L483" t="s">
        <v>434</v>
      </c>
    </row>
    <row r="484" spans="1:12" ht="12.75">
      <c r="A484" s="2">
        <v>39364</v>
      </c>
      <c r="B484" t="s">
        <v>109</v>
      </c>
      <c r="C484">
        <v>4747</v>
      </c>
      <c r="D484">
        <v>2856</v>
      </c>
      <c r="E484" s="25">
        <v>2870</v>
      </c>
      <c r="F484" s="51">
        <v>432</v>
      </c>
      <c r="G484" s="51" t="s">
        <v>356</v>
      </c>
      <c r="H484" s="71">
        <f t="shared" si="10"/>
        <v>12398.4</v>
      </c>
      <c r="I484" t="s">
        <v>657</v>
      </c>
      <c r="J484">
        <v>2010</v>
      </c>
      <c r="K484" t="s">
        <v>431</v>
      </c>
      <c r="L484" t="s">
        <v>434</v>
      </c>
    </row>
    <row r="485" spans="1:12" ht="12.75">
      <c r="A485" s="2">
        <v>39364</v>
      </c>
      <c r="B485" t="s">
        <v>676</v>
      </c>
      <c r="C485">
        <v>4800</v>
      </c>
      <c r="D485">
        <v>3046</v>
      </c>
      <c r="E485" s="25">
        <v>518059</v>
      </c>
      <c r="F485" s="51">
        <v>345</v>
      </c>
      <c r="G485" s="51" t="s">
        <v>356</v>
      </c>
      <c r="H485" s="71">
        <f t="shared" si="10"/>
        <v>1787303.55</v>
      </c>
      <c r="I485" t="s">
        <v>677</v>
      </c>
      <c r="J485">
        <v>4020</v>
      </c>
      <c r="K485" t="s">
        <v>431</v>
      </c>
      <c r="L485" t="s">
        <v>434</v>
      </c>
    </row>
    <row r="486" spans="1:12" ht="12.75">
      <c r="A486" s="2">
        <v>39364</v>
      </c>
      <c r="B486" t="s">
        <v>1361</v>
      </c>
      <c r="C486">
        <v>8891</v>
      </c>
      <c r="D486">
        <v>186491</v>
      </c>
      <c r="E486" s="25">
        <v>250000</v>
      </c>
      <c r="F486" s="51">
        <v>50</v>
      </c>
      <c r="G486" s="51" t="s">
        <v>356</v>
      </c>
      <c r="H486" s="71">
        <f t="shared" si="10"/>
        <v>125000</v>
      </c>
      <c r="I486" t="s">
        <v>1362</v>
      </c>
      <c r="J486">
        <v>1010</v>
      </c>
      <c r="K486" t="s">
        <v>431</v>
      </c>
      <c r="L486" t="s">
        <v>434</v>
      </c>
    </row>
    <row r="487" spans="1:12" s="54" customFormat="1" ht="12.75">
      <c r="A487" s="2">
        <v>39364</v>
      </c>
      <c r="B487" t="s">
        <v>1588</v>
      </c>
      <c r="C487">
        <v>5681</v>
      </c>
      <c r="D487">
        <v>21646</v>
      </c>
      <c r="E487" s="25">
        <v>50000</v>
      </c>
      <c r="F487" s="51">
        <v>65</v>
      </c>
      <c r="G487" s="51" t="s">
        <v>356</v>
      </c>
      <c r="H487" s="71">
        <f t="shared" si="10"/>
        <v>32500</v>
      </c>
      <c r="I487" t="s">
        <v>1589</v>
      </c>
      <c r="J487">
        <v>1510</v>
      </c>
      <c r="K487" t="s">
        <v>431</v>
      </c>
      <c r="L487" t="s">
        <v>434</v>
      </c>
    </row>
    <row r="488" spans="1:12" ht="12.75">
      <c r="A488" s="2">
        <v>39364</v>
      </c>
      <c r="B488" t="s">
        <v>1640</v>
      </c>
      <c r="C488">
        <v>8963</v>
      </c>
      <c r="D488">
        <v>192367</v>
      </c>
      <c r="E488" s="25">
        <v>5750000</v>
      </c>
      <c r="F488" s="51">
        <v>20</v>
      </c>
      <c r="G488" s="51" t="s">
        <v>356</v>
      </c>
      <c r="H488" s="71">
        <f t="shared" si="10"/>
        <v>1150000</v>
      </c>
      <c r="I488" t="s">
        <v>1220</v>
      </c>
      <c r="J488">
        <v>1510</v>
      </c>
      <c r="K488" t="s">
        <v>431</v>
      </c>
      <c r="L488" t="s">
        <v>434</v>
      </c>
    </row>
    <row r="489" spans="1:12" ht="12.75">
      <c r="A489" s="2">
        <v>39364</v>
      </c>
      <c r="B489" t="s">
        <v>1689</v>
      </c>
      <c r="C489">
        <v>8778</v>
      </c>
      <c r="D489">
        <v>174825</v>
      </c>
      <c r="E489" s="25">
        <v>25001</v>
      </c>
      <c r="F489" s="51">
        <v>250</v>
      </c>
      <c r="G489" s="51" t="s">
        <v>356</v>
      </c>
      <c r="H489" s="71">
        <f t="shared" si="10"/>
        <v>62502.5</v>
      </c>
      <c r="I489" t="s">
        <v>1690</v>
      </c>
      <c r="J489">
        <v>2020</v>
      </c>
      <c r="K489" t="s">
        <v>431</v>
      </c>
      <c r="L489" t="s">
        <v>434</v>
      </c>
    </row>
    <row r="490" spans="1:12" ht="12.75">
      <c r="A490" s="2">
        <v>39364</v>
      </c>
      <c r="B490" t="s">
        <v>1689</v>
      </c>
      <c r="C490">
        <v>8778</v>
      </c>
      <c r="D490">
        <v>174825</v>
      </c>
      <c r="E490" s="25">
        <v>13333</v>
      </c>
      <c r="F490" s="51">
        <v>230</v>
      </c>
      <c r="G490" s="51" t="s">
        <v>356</v>
      </c>
      <c r="H490" s="71">
        <f t="shared" si="10"/>
        <v>30665.9</v>
      </c>
      <c r="I490" t="s">
        <v>1691</v>
      </c>
      <c r="J490">
        <v>2020</v>
      </c>
      <c r="K490" t="s">
        <v>431</v>
      </c>
      <c r="L490" t="s">
        <v>434</v>
      </c>
    </row>
    <row r="491" spans="1:12" ht="12.75">
      <c r="A491" s="2">
        <v>39364</v>
      </c>
      <c r="B491" t="s">
        <v>1725</v>
      </c>
      <c r="C491">
        <v>7808</v>
      </c>
      <c r="D491">
        <v>96071</v>
      </c>
      <c r="E491" s="25">
        <v>175000</v>
      </c>
      <c r="F491" s="51">
        <v>61.5</v>
      </c>
      <c r="G491" s="51" t="s">
        <v>356</v>
      </c>
      <c r="H491" s="71">
        <f t="shared" si="10"/>
        <v>107625</v>
      </c>
      <c r="I491" t="s">
        <v>1726</v>
      </c>
      <c r="J491">
        <v>2530</v>
      </c>
      <c r="K491" t="s">
        <v>431</v>
      </c>
      <c r="L491" t="s">
        <v>434</v>
      </c>
    </row>
    <row r="492" spans="1:12" ht="12.75">
      <c r="A492" s="2">
        <v>39364</v>
      </c>
      <c r="B492" t="s">
        <v>1738</v>
      </c>
      <c r="C492">
        <v>7134</v>
      </c>
      <c r="D492">
        <v>33051</v>
      </c>
      <c r="E492" s="25">
        <v>66666</v>
      </c>
      <c r="F492" s="51">
        <v>445</v>
      </c>
      <c r="G492" s="51" t="s">
        <v>356</v>
      </c>
      <c r="H492" s="71">
        <f t="shared" si="10"/>
        <v>296663.7</v>
      </c>
      <c r="I492" t="s">
        <v>1739</v>
      </c>
      <c r="J492">
        <v>2010</v>
      </c>
      <c r="K492" t="s">
        <v>431</v>
      </c>
      <c r="L492" t="s">
        <v>434</v>
      </c>
    </row>
    <row r="493" spans="1:12" ht="12.75">
      <c r="A493" s="2">
        <v>39364</v>
      </c>
      <c r="B493" t="s">
        <v>1738</v>
      </c>
      <c r="C493">
        <v>7134</v>
      </c>
      <c r="D493">
        <v>33051</v>
      </c>
      <c r="E493" s="25">
        <v>83334</v>
      </c>
      <c r="F493" s="51">
        <v>516</v>
      </c>
      <c r="G493" s="51" t="s">
        <v>356</v>
      </c>
      <c r="H493" s="71">
        <f t="shared" si="10"/>
        <v>430003.44</v>
      </c>
      <c r="I493" t="s">
        <v>737</v>
      </c>
      <c r="J493">
        <v>2010</v>
      </c>
      <c r="K493" t="s">
        <v>431</v>
      </c>
      <c r="L493" t="s">
        <v>434</v>
      </c>
    </row>
    <row r="494" spans="1:12" ht="12.75">
      <c r="A494" s="2">
        <v>39364</v>
      </c>
      <c r="B494" t="s">
        <v>1738</v>
      </c>
      <c r="C494">
        <v>7134</v>
      </c>
      <c r="D494">
        <v>33051</v>
      </c>
      <c r="E494" s="25">
        <v>8600</v>
      </c>
      <c r="F494" s="51">
        <v>1073</v>
      </c>
      <c r="G494" s="51" t="s">
        <v>356</v>
      </c>
      <c r="H494" s="71">
        <f t="shared" si="10"/>
        <v>92278</v>
      </c>
      <c r="I494" t="s">
        <v>738</v>
      </c>
      <c r="J494">
        <v>2010</v>
      </c>
      <c r="K494" t="s">
        <v>431</v>
      </c>
      <c r="L494" t="s">
        <v>434</v>
      </c>
    </row>
    <row r="495" spans="1:12" ht="12.75">
      <c r="A495" s="2">
        <v>39364</v>
      </c>
      <c r="B495" t="s">
        <v>213</v>
      </c>
      <c r="C495">
        <v>5649</v>
      </c>
      <c r="D495">
        <v>19282</v>
      </c>
      <c r="E495" s="25">
        <v>22800</v>
      </c>
      <c r="F495" s="51">
        <v>1294</v>
      </c>
      <c r="G495" s="51" t="s">
        <v>356</v>
      </c>
      <c r="H495" s="71">
        <f t="shared" si="10"/>
        <v>295032</v>
      </c>
      <c r="I495" t="s">
        <v>38</v>
      </c>
      <c r="J495">
        <v>3010</v>
      </c>
      <c r="K495" t="s">
        <v>431</v>
      </c>
      <c r="L495" t="s">
        <v>434</v>
      </c>
    </row>
    <row r="496" spans="1:12" ht="12.75">
      <c r="A496" s="2">
        <v>39365</v>
      </c>
      <c r="B496" t="s">
        <v>848</v>
      </c>
      <c r="C496">
        <v>8216</v>
      </c>
      <c r="D496">
        <v>136016</v>
      </c>
      <c r="E496" s="25">
        <v>140000</v>
      </c>
      <c r="F496" s="51">
        <v>60</v>
      </c>
      <c r="G496" s="51" t="s">
        <v>356</v>
      </c>
      <c r="H496" s="71">
        <f t="shared" si="10"/>
        <v>84000</v>
      </c>
      <c r="I496" t="s">
        <v>1177</v>
      </c>
      <c r="J496">
        <v>1010</v>
      </c>
      <c r="K496" t="s">
        <v>431</v>
      </c>
      <c r="L496" t="s">
        <v>434</v>
      </c>
    </row>
    <row r="497" spans="1:12" ht="12.75">
      <c r="A497" s="2">
        <v>39365</v>
      </c>
      <c r="B497" t="s">
        <v>43</v>
      </c>
      <c r="C497">
        <v>4259</v>
      </c>
      <c r="D497">
        <v>1164</v>
      </c>
      <c r="E497" s="25">
        <v>179650</v>
      </c>
      <c r="F497" s="51">
        <v>297</v>
      </c>
      <c r="G497" s="51" t="s">
        <v>356</v>
      </c>
      <c r="H497" s="71">
        <f t="shared" si="10"/>
        <v>533560.5</v>
      </c>
      <c r="I497" t="s">
        <v>1258</v>
      </c>
      <c r="J497">
        <v>3020</v>
      </c>
      <c r="K497" t="s">
        <v>431</v>
      </c>
      <c r="L497" t="s">
        <v>434</v>
      </c>
    </row>
    <row r="498" spans="1:12" ht="12.75">
      <c r="A498" s="2">
        <v>39365</v>
      </c>
      <c r="B498" t="s">
        <v>43</v>
      </c>
      <c r="C498">
        <v>4259</v>
      </c>
      <c r="D498">
        <v>1164</v>
      </c>
      <c r="E498" s="25">
        <v>4450</v>
      </c>
      <c r="F498" s="51">
        <v>544</v>
      </c>
      <c r="G498" s="51" t="s">
        <v>356</v>
      </c>
      <c r="H498" s="71">
        <f t="shared" si="10"/>
        <v>24208</v>
      </c>
      <c r="I498" t="s">
        <v>1259</v>
      </c>
      <c r="J498">
        <v>3020</v>
      </c>
      <c r="K498" t="s">
        <v>431</v>
      </c>
      <c r="L498" t="s">
        <v>434</v>
      </c>
    </row>
    <row r="499" spans="1:12" ht="12.75">
      <c r="A499" s="2">
        <v>39365</v>
      </c>
      <c r="B499" t="s">
        <v>43</v>
      </c>
      <c r="C499">
        <v>4259</v>
      </c>
      <c r="D499">
        <v>1164</v>
      </c>
      <c r="E499" s="25">
        <v>15550</v>
      </c>
      <c r="F499" s="51">
        <v>649</v>
      </c>
      <c r="G499" s="51" t="s">
        <v>356</v>
      </c>
      <c r="H499" s="71">
        <f t="shared" si="10"/>
        <v>100919.5</v>
      </c>
      <c r="I499" t="s">
        <v>1260</v>
      </c>
      <c r="J499">
        <v>3020</v>
      </c>
      <c r="K499" t="s">
        <v>431</v>
      </c>
      <c r="L499" t="s">
        <v>434</v>
      </c>
    </row>
    <row r="500" spans="1:12" ht="12.75">
      <c r="A500" s="2">
        <v>39365</v>
      </c>
      <c r="B500" t="s">
        <v>1272</v>
      </c>
      <c r="C500">
        <v>7228</v>
      </c>
      <c r="D500">
        <v>43158</v>
      </c>
      <c r="E500" s="25">
        <v>1000000</v>
      </c>
      <c r="F500" s="51">
        <v>10</v>
      </c>
      <c r="G500" s="51" t="s">
        <v>356</v>
      </c>
      <c r="H500" s="71">
        <f t="shared" si="10"/>
        <v>100000</v>
      </c>
      <c r="I500" t="s">
        <v>1273</v>
      </c>
      <c r="J500">
        <v>1010</v>
      </c>
      <c r="K500" t="s">
        <v>431</v>
      </c>
      <c r="L500" t="s">
        <v>434</v>
      </c>
    </row>
    <row r="501" spans="1:12" ht="12.75">
      <c r="A501" s="2">
        <v>39365</v>
      </c>
      <c r="B501" t="s">
        <v>1272</v>
      </c>
      <c r="C501">
        <v>7228</v>
      </c>
      <c r="D501">
        <v>43158</v>
      </c>
      <c r="E501" s="25">
        <v>2400000</v>
      </c>
      <c r="F501" s="51">
        <v>5</v>
      </c>
      <c r="G501" s="51" t="s">
        <v>356</v>
      </c>
      <c r="H501" s="71">
        <f t="shared" si="10"/>
        <v>120000</v>
      </c>
      <c r="I501" t="s">
        <v>1274</v>
      </c>
      <c r="J501">
        <v>1010</v>
      </c>
      <c r="K501" t="s">
        <v>431</v>
      </c>
      <c r="L501" t="s">
        <v>434</v>
      </c>
    </row>
    <row r="502" spans="1:12" ht="12.75">
      <c r="A502" s="2">
        <v>39365</v>
      </c>
      <c r="B502" t="s">
        <v>1282</v>
      </c>
      <c r="C502">
        <v>4328</v>
      </c>
      <c r="D502">
        <v>1413</v>
      </c>
      <c r="E502" s="25">
        <v>25000</v>
      </c>
      <c r="F502" s="51">
        <v>71.06</v>
      </c>
      <c r="G502" s="51" t="s">
        <v>356</v>
      </c>
      <c r="H502" s="71">
        <f t="shared" si="10"/>
        <v>17765</v>
      </c>
      <c r="I502" t="s">
        <v>1283</v>
      </c>
      <c r="J502">
        <v>1510</v>
      </c>
      <c r="K502" t="s">
        <v>431</v>
      </c>
      <c r="L502" t="s">
        <v>434</v>
      </c>
    </row>
    <row r="503" spans="1:12" ht="12.75">
      <c r="A503" s="2">
        <v>39365</v>
      </c>
      <c r="B503" t="s">
        <v>1330</v>
      </c>
      <c r="C503">
        <v>8252</v>
      </c>
      <c r="D503">
        <v>137364</v>
      </c>
      <c r="E503" s="25">
        <v>87000</v>
      </c>
      <c r="F503" s="51">
        <v>23</v>
      </c>
      <c r="G503" s="51" t="s">
        <v>356</v>
      </c>
      <c r="H503" s="71">
        <f t="shared" si="10"/>
        <v>20010</v>
      </c>
      <c r="I503" t="s">
        <v>1331</v>
      </c>
      <c r="J503">
        <v>4510</v>
      </c>
      <c r="K503" t="s">
        <v>431</v>
      </c>
      <c r="L503" t="s">
        <v>434</v>
      </c>
    </row>
    <row r="504" spans="1:12" ht="12.75">
      <c r="A504" s="2">
        <v>39365</v>
      </c>
      <c r="B504" t="s">
        <v>1551</v>
      </c>
      <c r="C504">
        <v>8555</v>
      </c>
      <c r="D504">
        <v>157041</v>
      </c>
      <c r="E504" s="25">
        <v>18091</v>
      </c>
      <c r="F504" s="51">
        <v>232.7</v>
      </c>
      <c r="G504" s="51" t="s">
        <v>356</v>
      </c>
      <c r="H504" s="71">
        <f t="shared" si="10"/>
        <v>42097.757000000005</v>
      </c>
      <c r="I504" t="s">
        <v>1552</v>
      </c>
      <c r="J504">
        <v>3510</v>
      </c>
      <c r="K504" t="s">
        <v>430</v>
      </c>
      <c r="L504" t="s">
        <v>434</v>
      </c>
    </row>
    <row r="505" spans="1:12" ht="12.75">
      <c r="A505" s="2">
        <v>39365</v>
      </c>
      <c r="B505" t="s">
        <v>278</v>
      </c>
      <c r="C505">
        <v>10101</v>
      </c>
      <c r="D505">
        <v>316721</v>
      </c>
      <c r="E505" s="25">
        <v>100000</v>
      </c>
      <c r="F505" s="51">
        <v>105</v>
      </c>
      <c r="G505" s="51" t="s">
        <v>356</v>
      </c>
      <c r="H505" s="71">
        <f t="shared" si="10"/>
        <v>105000</v>
      </c>
      <c r="I505" t="s">
        <v>279</v>
      </c>
      <c r="J505">
        <v>4020</v>
      </c>
      <c r="K505" t="s">
        <v>431</v>
      </c>
      <c r="L505" t="s">
        <v>434</v>
      </c>
    </row>
    <row r="506" spans="1:12" ht="12.75">
      <c r="A506" s="2">
        <v>39365</v>
      </c>
      <c r="B506" t="s">
        <v>569</v>
      </c>
      <c r="C506">
        <v>9401</v>
      </c>
      <c r="D506">
        <v>227483</v>
      </c>
      <c r="E506" s="25">
        <v>5000</v>
      </c>
      <c r="F506" s="51">
        <v>524</v>
      </c>
      <c r="G506" s="51" t="s">
        <v>356</v>
      </c>
      <c r="H506" s="71">
        <f t="shared" si="10"/>
        <v>26200</v>
      </c>
      <c r="I506" t="s">
        <v>570</v>
      </c>
      <c r="J506">
        <v>4040</v>
      </c>
      <c r="K506" t="s">
        <v>431</v>
      </c>
      <c r="L506" t="s">
        <v>434</v>
      </c>
    </row>
    <row r="507" spans="1:12" ht="12.75">
      <c r="A507" s="2">
        <v>39365</v>
      </c>
      <c r="B507" t="s">
        <v>569</v>
      </c>
      <c r="C507">
        <v>9401</v>
      </c>
      <c r="D507">
        <v>227483</v>
      </c>
      <c r="E507" s="25">
        <v>10000</v>
      </c>
      <c r="F507" s="51">
        <v>409</v>
      </c>
      <c r="G507" s="51" t="s">
        <v>356</v>
      </c>
      <c r="H507" s="71">
        <f t="shared" si="10"/>
        <v>40900</v>
      </c>
      <c r="I507" t="s">
        <v>571</v>
      </c>
      <c r="J507">
        <v>4040</v>
      </c>
      <c r="K507" t="s">
        <v>431</v>
      </c>
      <c r="L507" t="s">
        <v>434</v>
      </c>
    </row>
    <row r="508" spans="1:12" ht="12.75">
      <c r="A508" s="2">
        <v>39365</v>
      </c>
      <c r="B508" t="s">
        <v>569</v>
      </c>
      <c r="C508">
        <v>9401</v>
      </c>
      <c r="D508">
        <v>227483</v>
      </c>
      <c r="E508" s="25">
        <v>100000</v>
      </c>
      <c r="F508" s="51">
        <v>317.14</v>
      </c>
      <c r="G508" s="51" t="s">
        <v>356</v>
      </c>
      <c r="H508" s="71">
        <f t="shared" si="10"/>
        <v>317140</v>
      </c>
      <c r="I508" t="s">
        <v>572</v>
      </c>
      <c r="J508">
        <v>4040</v>
      </c>
      <c r="K508" t="s">
        <v>431</v>
      </c>
      <c r="L508" t="s">
        <v>434</v>
      </c>
    </row>
    <row r="509" spans="1:12" ht="12.75">
      <c r="A509" s="2">
        <v>39365</v>
      </c>
      <c r="B509" t="s">
        <v>865</v>
      </c>
      <c r="C509">
        <v>5713</v>
      </c>
      <c r="D509">
        <v>23334</v>
      </c>
      <c r="E509" s="25">
        <v>28000</v>
      </c>
      <c r="F509" s="51">
        <v>31</v>
      </c>
      <c r="G509" s="51" t="s">
        <v>356</v>
      </c>
      <c r="H509" s="71">
        <f t="shared" si="10"/>
        <v>8680</v>
      </c>
      <c r="I509" t="s">
        <v>1531</v>
      </c>
      <c r="J509">
        <v>1510</v>
      </c>
      <c r="K509" t="s">
        <v>431</v>
      </c>
      <c r="L509" t="s">
        <v>434</v>
      </c>
    </row>
    <row r="510" spans="1:12" ht="12.75">
      <c r="A510" s="2">
        <v>39365</v>
      </c>
      <c r="B510" t="s">
        <v>631</v>
      </c>
      <c r="C510">
        <v>7963</v>
      </c>
      <c r="D510">
        <v>124739</v>
      </c>
      <c r="E510" s="25">
        <v>25000</v>
      </c>
      <c r="F510" s="51">
        <v>0</v>
      </c>
      <c r="G510" s="51" t="s">
        <v>356</v>
      </c>
      <c r="H510" s="71">
        <f t="shared" si="10"/>
        <v>0</v>
      </c>
      <c r="I510" t="s">
        <v>632</v>
      </c>
      <c r="J510">
        <v>4510</v>
      </c>
      <c r="K510" t="s">
        <v>431</v>
      </c>
      <c r="L510" t="s">
        <v>434</v>
      </c>
    </row>
    <row r="511" spans="1:12" ht="12.75">
      <c r="A511" s="2">
        <v>39365</v>
      </c>
      <c r="B511" t="s">
        <v>6</v>
      </c>
      <c r="C511">
        <v>7726</v>
      </c>
      <c r="D511">
        <v>86814</v>
      </c>
      <c r="E511" s="25">
        <v>60000</v>
      </c>
      <c r="F511" s="51">
        <v>30</v>
      </c>
      <c r="G511" s="51" t="s">
        <v>356</v>
      </c>
      <c r="H511" s="71">
        <f t="shared" si="10"/>
        <v>18000</v>
      </c>
      <c r="I511" t="s">
        <v>7</v>
      </c>
      <c r="J511">
        <v>1010</v>
      </c>
      <c r="K511" t="s">
        <v>431</v>
      </c>
      <c r="L511" t="s">
        <v>434</v>
      </c>
    </row>
    <row r="512" spans="1:12" ht="12.75">
      <c r="A512" s="2">
        <v>39365</v>
      </c>
      <c r="B512" t="s">
        <v>1570</v>
      </c>
      <c r="C512">
        <v>7673</v>
      </c>
      <c r="D512">
        <v>82930</v>
      </c>
      <c r="E512" s="25">
        <v>550000</v>
      </c>
      <c r="F512" s="51">
        <v>60</v>
      </c>
      <c r="G512" s="51" t="s">
        <v>356</v>
      </c>
      <c r="H512" s="71">
        <f t="shared" si="10"/>
        <v>330000</v>
      </c>
      <c r="I512" t="s">
        <v>1571</v>
      </c>
      <c r="J512">
        <v>1510</v>
      </c>
      <c r="K512" t="s">
        <v>1572</v>
      </c>
      <c r="L512" t="s">
        <v>434</v>
      </c>
    </row>
    <row r="513" spans="1:12" ht="12.75">
      <c r="A513" s="2">
        <v>39365</v>
      </c>
      <c r="B513" t="s">
        <v>1596</v>
      </c>
      <c r="C513">
        <v>4215</v>
      </c>
      <c r="D513">
        <v>923</v>
      </c>
      <c r="E513" s="25">
        <v>750000</v>
      </c>
      <c r="F513" s="51">
        <v>18</v>
      </c>
      <c r="G513" s="51" t="s">
        <v>356</v>
      </c>
      <c r="H513" s="71">
        <f t="shared" si="10"/>
        <v>135000</v>
      </c>
      <c r="I513" t="s">
        <v>1597</v>
      </c>
      <c r="J513">
        <v>1510</v>
      </c>
      <c r="K513" t="s">
        <v>431</v>
      </c>
      <c r="L513" t="s">
        <v>434</v>
      </c>
    </row>
    <row r="514" spans="1:12" ht="12.75">
      <c r="A514" s="2">
        <v>39365</v>
      </c>
      <c r="B514" t="s">
        <v>890</v>
      </c>
      <c r="C514">
        <v>5063</v>
      </c>
      <c r="D514">
        <v>4485</v>
      </c>
      <c r="E514" s="25">
        <v>1550014</v>
      </c>
      <c r="F514" s="51">
        <v>0</v>
      </c>
      <c r="G514" s="51" t="s">
        <v>356</v>
      </c>
      <c r="H514" s="71">
        <f t="shared" si="10"/>
        <v>0</v>
      </c>
      <c r="I514" t="s">
        <v>1624</v>
      </c>
      <c r="J514">
        <v>4030</v>
      </c>
      <c r="K514" t="s">
        <v>431</v>
      </c>
      <c r="L514" t="s">
        <v>434</v>
      </c>
    </row>
    <row r="515" spans="1:12" ht="12.75">
      <c r="A515" s="2">
        <v>39365</v>
      </c>
      <c r="B515" t="s">
        <v>898</v>
      </c>
      <c r="C515">
        <v>4723</v>
      </c>
      <c r="D515">
        <v>2804</v>
      </c>
      <c r="E515" s="25">
        <v>31735761</v>
      </c>
      <c r="F515" s="51">
        <v>22</v>
      </c>
      <c r="G515" s="51" t="s">
        <v>356</v>
      </c>
      <c r="H515" s="71">
        <f t="shared" si="10"/>
        <v>6981867.42</v>
      </c>
      <c r="I515" t="s">
        <v>1659</v>
      </c>
      <c r="J515">
        <v>1510</v>
      </c>
      <c r="K515" t="s">
        <v>431</v>
      </c>
      <c r="L515" t="s">
        <v>434</v>
      </c>
    </row>
    <row r="516" spans="1:12" ht="12.75">
      <c r="A516" s="2">
        <v>39365</v>
      </c>
      <c r="B516" t="s">
        <v>1665</v>
      </c>
      <c r="C516">
        <v>9409</v>
      </c>
      <c r="D516">
        <v>228620</v>
      </c>
      <c r="E516" s="25">
        <v>75000</v>
      </c>
      <c r="F516" s="51">
        <v>0</v>
      </c>
      <c r="G516" s="51" t="s">
        <v>356</v>
      </c>
      <c r="H516" s="71">
        <f t="shared" si="10"/>
        <v>0</v>
      </c>
      <c r="I516" t="s">
        <v>1666</v>
      </c>
      <c r="J516">
        <v>1510</v>
      </c>
      <c r="K516" t="s">
        <v>431</v>
      </c>
      <c r="L516" t="s">
        <v>434</v>
      </c>
    </row>
    <row r="517" spans="1:12" ht="12.75">
      <c r="A517" s="2">
        <v>39365</v>
      </c>
      <c r="B517" t="s">
        <v>1680</v>
      </c>
      <c r="C517">
        <v>5145</v>
      </c>
      <c r="D517">
        <v>4761</v>
      </c>
      <c r="E517" s="25">
        <v>6500</v>
      </c>
      <c r="F517" s="51">
        <v>757</v>
      </c>
      <c r="G517" s="51" t="s">
        <v>356</v>
      </c>
      <c r="H517" s="71">
        <f t="shared" si="10"/>
        <v>49205</v>
      </c>
      <c r="I517" t="s">
        <v>1681</v>
      </c>
      <c r="J517">
        <v>3510</v>
      </c>
      <c r="K517" t="s">
        <v>431</v>
      </c>
      <c r="L517" t="s">
        <v>434</v>
      </c>
    </row>
    <row r="518" spans="1:12" ht="12.75">
      <c r="A518" s="2">
        <v>39365</v>
      </c>
      <c r="B518" t="s">
        <v>1680</v>
      </c>
      <c r="C518">
        <v>5145</v>
      </c>
      <c r="D518">
        <v>4761</v>
      </c>
      <c r="E518" s="25">
        <v>40000</v>
      </c>
      <c r="F518" s="51">
        <v>601</v>
      </c>
      <c r="G518" s="51" t="s">
        <v>356</v>
      </c>
      <c r="H518" s="71">
        <f t="shared" si="10"/>
        <v>240400</v>
      </c>
      <c r="I518" t="s">
        <v>1682</v>
      </c>
      <c r="J518">
        <v>3510</v>
      </c>
      <c r="K518" t="s">
        <v>431</v>
      </c>
      <c r="L518" t="s">
        <v>434</v>
      </c>
    </row>
    <row r="519" spans="1:12" ht="12.75">
      <c r="A519" s="2">
        <v>39365</v>
      </c>
      <c r="B519" t="s">
        <v>1725</v>
      </c>
      <c r="C519">
        <v>7808</v>
      </c>
      <c r="D519">
        <v>96071</v>
      </c>
      <c r="E519" s="25">
        <v>100000</v>
      </c>
      <c r="F519" s="51">
        <v>22.47</v>
      </c>
      <c r="G519" s="51" t="s">
        <v>356</v>
      </c>
      <c r="H519" s="71">
        <f t="shared" si="10"/>
        <v>22470</v>
      </c>
      <c r="I519" t="s">
        <v>1727</v>
      </c>
      <c r="J519">
        <v>2530</v>
      </c>
      <c r="K519" t="s">
        <v>431</v>
      </c>
      <c r="L519" t="s">
        <v>434</v>
      </c>
    </row>
    <row r="520" spans="1:12" ht="12.75">
      <c r="A520" s="2">
        <v>39365</v>
      </c>
      <c r="B520" t="s">
        <v>1728</v>
      </c>
      <c r="C520">
        <v>4097</v>
      </c>
      <c r="D520">
        <v>454</v>
      </c>
      <c r="E520" s="25">
        <v>40000</v>
      </c>
      <c r="F520" s="51">
        <v>157</v>
      </c>
      <c r="G520" s="51" t="s">
        <v>356</v>
      </c>
      <c r="H520" s="71">
        <f t="shared" si="10"/>
        <v>62800</v>
      </c>
      <c r="I520" t="s">
        <v>1729</v>
      </c>
      <c r="J520">
        <v>4510</v>
      </c>
      <c r="K520" t="s">
        <v>431</v>
      </c>
      <c r="L520" t="s">
        <v>434</v>
      </c>
    </row>
    <row r="521" spans="1:12" ht="12.75">
      <c r="A521" s="2">
        <v>39365</v>
      </c>
      <c r="B521" t="s">
        <v>1728</v>
      </c>
      <c r="C521">
        <v>4097</v>
      </c>
      <c r="D521">
        <v>454</v>
      </c>
      <c r="E521" s="25">
        <v>56250</v>
      </c>
      <c r="F521" s="51">
        <v>32</v>
      </c>
      <c r="G521" s="51" t="s">
        <v>356</v>
      </c>
      <c r="H521" s="71">
        <f t="shared" si="10"/>
        <v>18000</v>
      </c>
      <c r="I521" t="s">
        <v>1730</v>
      </c>
      <c r="J521">
        <v>4510</v>
      </c>
      <c r="K521" t="s">
        <v>431</v>
      </c>
      <c r="L521" t="s">
        <v>434</v>
      </c>
    </row>
    <row r="522" spans="1:12" ht="12.75">
      <c r="A522" s="2">
        <v>39365</v>
      </c>
      <c r="B522" t="s">
        <v>1728</v>
      </c>
      <c r="C522">
        <v>4097</v>
      </c>
      <c r="D522">
        <v>454</v>
      </c>
      <c r="E522" s="25">
        <v>60000</v>
      </c>
      <c r="F522" s="51">
        <v>34.5</v>
      </c>
      <c r="G522" s="51" t="s">
        <v>356</v>
      </c>
      <c r="H522" s="71">
        <f aca="true" t="shared" si="11" ref="H522:H585">E522*F522/100</f>
        <v>20700</v>
      </c>
      <c r="I522" t="s">
        <v>1731</v>
      </c>
      <c r="J522">
        <v>4510</v>
      </c>
      <c r="K522" t="s">
        <v>431</v>
      </c>
      <c r="L522" t="s">
        <v>434</v>
      </c>
    </row>
    <row r="523" spans="1:12" ht="12.75">
      <c r="A523" s="2">
        <v>39365</v>
      </c>
      <c r="B523" t="s">
        <v>1728</v>
      </c>
      <c r="C523">
        <v>4097</v>
      </c>
      <c r="D523">
        <v>454</v>
      </c>
      <c r="E523" s="25">
        <v>330000</v>
      </c>
      <c r="F523" s="51">
        <v>19.5</v>
      </c>
      <c r="G523" s="51" t="s">
        <v>356</v>
      </c>
      <c r="H523" s="71">
        <f t="shared" si="11"/>
        <v>64350</v>
      </c>
      <c r="I523" t="s">
        <v>1732</v>
      </c>
      <c r="J523">
        <v>4510</v>
      </c>
      <c r="K523" t="s">
        <v>431</v>
      </c>
      <c r="L523" t="s">
        <v>434</v>
      </c>
    </row>
    <row r="524" spans="1:12" ht="12.75">
      <c r="A524" s="2">
        <v>39365</v>
      </c>
      <c r="B524" t="s">
        <v>965</v>
      </c>
      <c r="C524">
        <v>10041</v>
      </c>
      <c r="D524">
        <v>303938</v>
      </c>
      <c r="E524" s="25">
        <v>81875</v>
      </c>
      <c r="F524" s="51">
        <v>20</v>
      </c>
      <c r="G524" s="51" t="s">
        <v>356</v>
      </c>
      <c r="H524" s="71">
        <f t="shared" si="11"/>
        <v>16375</v>
      </c>
      <c r="I524" t="s">
        <v>1281</v>
      </c>
      <c r="J524">
        <v>1510</v>
      </c>
      <c r="K524" t="s">
        <v>431</v>
      </c>
      <c r="L524" t="s">
        <v>434</v>
      </c>
    </row>
    <row r="525" spans="1:12" ht="12.75">
      <c r="A525" s="2">
        <v>39366</v>
      </c>
      <c r="B525" t="s">
        <v>220</v>
      </c>
      <c r="C525">
        <v>8684</v>
      </c>
      <c r="D525">
        <v>167737</v>
      </c>
      <c r="E525" s="25">
        <v>5784</v>
      </c>
      <c r="F525" s="51">
        <v>778</v>
      </c>
      <c r="G525" s="51" t="s">
        <v>356</v>
      </c>
      <c r="H525" s="71">
        <f t="shared" si="11"/>
        <v>44999.52</v>
      </c>
      <c r="I525" t="s">
        <v>221</v>
      </c>
      <c r="J525">
        <v>3010</v>
      </c>
      <c r="K525" t="s">
        <v>431</v>
      </c>
      <c r="L525" t="s">
        <v>434</v>
      </c>
    </row>
    <row r="526" spans="1:12" ht="12.75">
      <c r="A526" s="2">
        <v>39366</v>
      </c>
      <c r="B526" t="s">
        <v>220</v>
      </c>
      <c r="C526">
        <v>8684</v>
      </c>
      <c r="D526">
        <v>167737</v>
      </c>
      <c r="E526" s="25">
        <v>3000</v>
      </c>
      <c r="F526" s="51">
        <v>775</v>
      </c>
      <c r="G526" s="51" t="s">
        <v>356</v>
      </c>
      <c r="H526" s="71">
        <f t="shared" si="11"/>
        <v>23250</v>
      </c>
      <c r="I526" t="s">
        <v>222</v>
      </c>
      <c r="J526">
        <v>3010</v>
      </c>
      <c r="K526" t="s">
        <v>431</v>
      </c>
      <c r="L526" t="s">
        <v>434</v>
      </c>
    </row>
    <row r="527" spans="1:12" ht="12.75">
      <c r="A527" s="2">
        <v>39366</v>
      </c>
      <c r="B527" t="s">
        <v>932</v>
      </c>
      <c r="C527">
        <v>5841</v>
      </c>
      <c r="D527">
        <v>27762</v>
      </c>
      <c r="E527" s="25">
        <v>13900</v>
      </c>
      <c r="F527" s="51">
        <v>393</v>
      </c>
      <c r="G527" s="51" t="s">
        <v>356</v>
      </c>
      <c r="H527" s="71">
        <f t="shared" si="11"/>
        <v>54627</v>
      </c>
      <c r="I527" t="s">
        <v>936</v>
      </c>
      <c r="J527">
        <v>1510</v>
      </c>
      <c r="K527" t="s">
        <v>431</v>
      </c>
      <c r="L527" t="s">
        <v>434</v>
      </c>
    </row>
    <row r="528" spans="1:12" ht="12.75">
      <c r="A528" s="2">
        <v>39366</v>
      </c>
      <c r="B528" t="s">
        <v>932</v>
      </c>
      <c r="C528">
        <v>5841</v>
      </c>
      <c r="D528">
        <v>27762</v>
      </c>
      <c r="E528" s="25">
        <v>6000</v>
      </c>
      <c r="F528" s="51">
        <v>242</v>
      </c>
      <c r="G528" s="51" t="s">
        <v>356</v>
      </c>
      <c r="H528" s="71">
        <f t="shared" si="11"/>
        <v>14520</v>
      </c>
      <c r="I528" t="s">
        <v>933</v>
      </c>
      <c r="J528">
        <v>1510</v>
      </c>
      <c r="K528" t="s">
        <v>431</v>
      </c>
      <c r="L528" t="s">
        <v>434</v>
      </c>
    </row>
    <row r="529" spans="1:12" ht="12.75">
      <c r="A529" s="2">
        <v>39366</v>
      </c>
      <c r="B529" t="s">
        <v>932</v>
      </c>
      <c r="C529">
        <v>5841</v>
      </c>
      <c r="D529">
        <v>27762</v>
      </c>
      <c r="E529" s="25">
        <v>15000</v>
      </c>
      <c r="F529" s="51">
        <v>383</v>
      </c>
      <c r="G529" s="51" t="s">
        <v>356</v>
      </c>
      <c r="H529" s="71">
        <f t="shared" si="11"/>
        <v>57450</v>
      </c>
      <c r="I529" t="s">
        <v>937</v>
      </c>
      <c r="J529">
        <v>1510</v>
      </c>
      <c r="K529" t="s">
        <v>431</v>
      </c>
      <c r="L529" t="s">
        <v>434</v>
      </c>
    </row>
    <row r="530" spans="1:12" ht="12.75">
      <c r="A530" s="2">
        <v>39366</v>
      </c>
      <c r="B530" t="s">
        <v>938</v>
      </c>
      <c r="C530">
        <v>9448</v>
      </c>
      <c r="D530">
        <v>233173</v>
      </c>
      <c r="E530" s="25">
        <v>200000</v>
      </c>
      <c r="F530" s="51">
        <v>137</v>
      </c>
      <c r="G530" s="51" t="s">
        <v>356</v>
      </c>
      <c r="H530" s="71">
        <f t="shared" si="11"/>
        <v>274000</v>
      </c>
      <c r="I530" t="s">
        <v>939</v>
      </c>
      <c r="J530">
        <v>1010</v>
      </c>
      <c r="K530" t="s">
        <v>431</v>
      </c>
      <c r="L530" t="s">
        <v>434</v>
      </c>
    </row>
    <row r="531" spans="1:12" ht="12.75">
      <c r="A531" s="2">
        <v>39366</v>
      </c>
      <c r="B531" t="s">
        <v>938</v>
      </c>
      <c r="C531">
        <v>9448</v>
      </c>
      <c r="D531">
        <v>233173</v>
      </c>
      <c r="E531" s="25">
        <v>425000</v>
      </c>
      <c r="F531" s="51">
        <v>85</v>
      </c>
      <c r="G531" s="51" t="s">
        <v>356</v>
      </c>
      <c r="H531" s="71">
        <f t="shared" si="11"/>
        <v>361250</v>
      </c>
      <c r="I531" t="s">
        <v>940</v>
      </c>
      <c r="J531">
        <v>1010</v>
      </c>
      <c r="K531" t="s">
        <v>431</v>
      </c>
      <c r="L531" t="s">
        <v>434</v>
      </c>
    </row>
    <row r="532" spans="1:12" ht="12.75">
      <c r="A532" s="2">
        <v>39366</v>
      </c>
      <c r="B532" t="s">
        <v>938</v>
      </c>
      <c r="C532">
        <v>9448</v>
      </c>
      <c r="D532">
        <v>233173</v>
      </c>
      <c r="E532" s="25">
        <v>34012559</v>
      </c>
      <c r="F532" s="51">
        <v>20</v>
      </c>
      <c r="G532" s="51" t="s">
        <v>356</v>
      </c>
      <c r="H532" s="71">
        <f t="shared" si="11"/>
        <v>6802511.8</v>
      </c>
      <c r="I532" t="s">
        <v>941</v>
      </c>
      <c r="J532">
        <v>1010</v>
      </c>
      <c r="K532" t="s">
        <v>431</v>
      </c>
      <c r="L532" t="s">
        <v>434</v>
      </c>
    </row>
    <row r="533" spans="1:12" ht="12.75">
      <c r="A533" s="2">
        <v>39366</v>
      </c>
      <c r="B533" t="s">
        <v>1769</v>
      </c>
      <c r="C533">
        <v>9075</v>
      </c>
      <c r="D533">
        <v>198550</v>
      </c>
      <c r="E533" s="25">
        <v>75000</v>
      </c>
      <c r="F533" s="51">
        <v>50</v>
      </c>
      <c r="G533" s="51" t="s">
        <v>356</v>
      </c>
      <c r="H533" s="71">
        <f t="shared" si="11"/>
        <v>37500</v>
      </c>
      <c r="I533" t="s">
        <v>1770</v>
      </c>
      <c r="J533">
        <v>2010</v>
      </c>
      <c r="K533" t="s">
        <v>431</v>
      </c>
      <c r="L533" t="s">
        <v>434</v>
      </c>
    </row>
    <row r="534" spans="1:12" ht="12.75">
      <c r="A534" s="2">
        <v>39366</v>
      </c>
      <c r="B534" t="s">
        <v>1209</v>
      </c>
      <c r="C534">
        <v>5722</v>
      </c>
      <c r="D534">
        <v>23463</v>
      </c>
      <c r="E534" s="25">
        <v>200000</v>
      </c>
      <c r="F534" s="51">
        <v>15</v>
      </c>
      <c r="G534" s="51" t="s">
        <v>356</v>
      </c>
      <c r="H534" s="71">
        <f t="shared" si="11"/>
        <v>30000</v>
      </c>
      <c r="I534" t="s">
        <v>1210</v>
      </c>
      <c r="J534">
        <v>2010</v>
      </c>
      <c r="K534" t="s">
        <v>431</v>
      </c>
      <c r="L534" t="s">
        <v>434</v>
      </c>
    </row>
    <row r="535" spans="1:12" ht="12.75">
      <c r="A535" s="2">
        <v>39366</v>
      </c>
      <c r="B535" t="s">
        <v>1292</v>
      </c>
      <c r="C535">
        <v>5852</v>
      </c>
      <c r="D535">
        <v>28700</v>
      </c>
      <c r="E535" s="25">
        <v>10000</v>
      </c>
      <c r="F535" s="51">
        <v>2797</v>
      </c>
      <c r="G535" s="51" t="s">
        <v>356</v>
      </c>
      <c r="H535" s="71">
        <f t="shared" si="11"/>
        <v>279700</v>
      </c>
      <c r="I535" t="s">
        <v>1293</v>
      </c>
      <c r="J535">
        <v>3520</v>
      </c>
      <c r="K535" t="s">
        <v>431</v>
      </c>
      <c r="L535" t="s">
        <v>434</v>
      </c>
    </row>
    <row r="536" spans="1:12" ht="12.75">
      <c r="A536" s="2">
        <v>39366</v>
      </c>
      <c r="B536" t="s">
        <v>639</v>
      </c>
      <c r="C536">
        <v>8534</v>
      </c>
      <c r="D536">
        <v>153667</v>
      </c>
      <c r="E536" s="25">
        <v>15000</v>
      </c>
      <c r="F536" s="51">
        <v>599</v>
      </c>
      <c r="G536" s="51" t="s">
        <v>356</v>
      </c>
      <c r="H536" s="71">
        <f t="shared" si="11"/>
        <v>89850</v>
      </c>
      <c r="I536" t="s">
        <v>640</v>
      </c>
      <c r="J536">
        <v>1510</v>
      </c>
      <c r="K536" t="s">
        <v>641</v>
      </c>
      <c r="L536" t="s">
        <v>434</v>
      </c>
    </row>
    <row r="537" spans="1:12" ht="12.75">
      <c r="A537" s="2">
        <v>39366</v>
      </c>
      <c r="B537" t="s">
        <v>111</v>
      </c>
      <c r="C537">
        <v>4780</v>
      </c>
      <c r="D537">
        <v>3000</v>
      </c>
      <c r="E537" s="25">
        <v>63320</v>
      </c>
      <c r="F537" s="51">
        <v>61</v>
      </c>
      <c r="G537" s="51" t="s">
        <v>356</v>
      </c>
      <c r="H537" s="71">
        <f t="shared" si="11"/>
        <v>38625.2</v>
      </c>
      <c r="I537" t="s">
        <v>670</v>
      </c>
      <c r="J537">
        <v>2010</v>
      </c>
      <c r="K537" t="s">
        <v>431</v>
      </c>
      <c r="L537" t="s">
        <v>434</v>
      </c>
    </row>
    <row r="538" spans="1:12" ht="12.75">
      <c r="A538" s="2">
        <v>39366</v>
      </c>
      <c r="B538" t="s">
        <v>528</v>
      </c>
      <c r="C538">
        <v>9103</v>
      </c>
      <c r="D538">
        <v>201102</v>
      </c>
      <c r="E538" s="25">
        <v>23438</v>
      </c>
      <c r="F538" s="51">
        <v>159</v>
      </c>
      <c r="G538" s="51" t="s">
        <v>356</v>
      </c>
      <c r="H538" s="71">
        <f t="shared" si="11"/>
        <v>37266.42</v>
      </c>
      <c r="I538" t="s">
        <v>702</v>
      </c>
      <c r="J538">
        <v>2020</v>
      </c>
      <c r="K538" t="s">
        <v>431</v>
      </c>
      <c r="L538" t="s">
        <v>434</v>
      </c>
    </row>
    <row r="539" spans="1:12" ht="12.75">
      <c r="A539" s="2">
        <v>39366</v>
      </c>
      <c r="B539" t="s">
        <v>711</v>
      </c>
      <c r="C539">
        <v>9313</v>
      </c>
      <c r="D539">
        <v>220828</v>
      </c>
      <c r="E539" s="25">
        <v>18600</v>
      </c>
      <c r="F539" s="51">
        <v>20</v>
      </c>
      <c r="G539" s="51" t="s">
        <v>356</v>
      </c>
      <c r="H539" s="71">
        <f t="shared" si="11"/>
        <v>3720</v>
      </c>
      <c r="I539" t="s">
        <v>713</v>
      </c>
      <c r="J539">
        <v>1510</v>
      </c>
      <c r="K539" t="s">
        <v>431</v>
      </c>
      <c r="L539" t="s">
        <v>434</v>
      </c>
    </row>
    <row r="540" spans="1:12" ht="12.75">
      <c r="A540" s="2">
        <v>39366</v>
      </c>
      <c r="B540" t="s">
        <v>723</v>
      </c>
      <c r="C540">
        <v>7859</v>
      </c>
      <c r="D540">
        <v>120164</v>
      </c>
      <c r="E540" s="25">
        <v>1250000</v>
      </c>
      <c r="F540" s="51">
        <v>5</v>
      </c>
      <c r="G540" s="51" t="s">
        <v>356</v>
      </c>
      <c r="H540" s="71">
        <f t="shared" si="11"/>
        <v>62500</v>
      </c>
      <c r="I540" t="s">
        <v>1</v>
      </c>
      <c r="J540">
        <v>1010</v>
      </c>
      <c r="K540" t="s">
        <v>431</v>
      </c>
      <c r="L540" t="s">
        <v>434</v>
      </c>
    </row>
    <row r="541" spans="1:12" ht="12.75">
      <c r="A541" s="2">
        <v>39366</v>
      </c>
      <c r="B541" t="s">
        <v>11</v>
      </c>
      <c r="C541">
        <v>9298</v>
      </c>
      <c r="D541">
        <v>218652</v>
      </c>
      <c r="E541" s="25">
        <v>1500</v>
      </c>
      <c r="F541" s="51">
        <v>1978</v>
      </c>
      <c r="G541" s="51" t="s">
        <v>356</v>
      </c>
      <c r="H541" s="71">
        <f t="shared" si="11"/>
        <v>29670</v>
      </c>
      <c r="I541" t="s">
        <v>16</v>
      </c>
      <c r="J541">
        <v>2540</v>
      </c>
      <c r="K541" t="s">
        <v>13</v>
      </c>
      <c r="L541" t="s">
        <v>434</v>
      </c>
    </row>
    <row r="542" spans="1:12" ht="12.75">
      <c r="A542" s="2">
        <v>39366</v>
      </c>
      <c r="B542" t="s">
        <v>139</v>
      </c>
      <c r="C542">
        <v>4200</v>
      </c>
      <c r="D542">
        <v>822</v>
      </c>
      <c r="E542" s="25">
        <v>20000</v>
      </c>
      <c r="F542" s="51">
        <v>396.82</v>
      </c>
      <c r="G542" s="51" t="s">
        <v>356</v>
      </c>
      <c r="H542" s="71">
        <f t="shared" si="11"/>
        <v>79364</v>
      </c>
      <c r="I542" t="s">
        <v>1580</v>
      </c>
      <c r="J542">
        <v>1010</v>
      </c>
      <c r="K542" t="s">
        <v>431</v>
      </c>
      <c r="L542" t="s">
        <v>434</v>
      </c>
    </row>
    <row r="543" spans="1:12" ht="12.75">
      <c r="A543" s="2">
        <v>39366</v>
      </c>
      <c r="B543" t="s">
        <v>1586</v>
      </c>
      <c r="C543">
        <v>4929</v>
      </c>
      <c r="D543">
        <v>3778</v>
      </c>
      <c r="E543" s="25">
        <v>622500</v>
      </c>
      <c r="F543" s="51">
        <v>2030</v>
      </c>
      <c r="G543" s="51" t="s">
        <v>356</v>
      </c>
      <c r="H543" s="71">
        <f t="shared" si="11"/>
        <v>12636750</v>
      </c>
      <c r="I543" t="s">
        <v>1587</v>
      </c>
      <c r="J543">
        <v>2540</v>
      </c>
      <c r="K543" t="s">
        <v>431</v>
      </c>
      <c r="L543" t="s">
        <v>434</v>
      </c>
    </row>
    <row r="544" spans="1:12" ht="12.75">
      <c r="A544" s="2">
        <v>39366</v>
      </c>
      <c r="B544" t="s">
        <v>1630</v>
      </c>
      <c r="C544">
        <v>9568</v>
      </c>
      <c r="D544">
        <v>244853</v>
      </c>
      <c r="E544" s="25">
        <v>40080</v>
      </c>
      <c r="F544" s="51">
        <v>25</v>
      </c>
      <c r="G544" s="51" t="s">
        <v>356</v>
      </c>
      <c r="H544" s="71">
        <f t="shared" si="11"/>
        <v>10020</v>
      </c>
      <c r="I544" t="s">
        <v>1631</v>
      </c>
      <c r="J544">
        <v>2010</v>
      </c>
      <c r="K544" t="s">
        <v>431</v>
      </c>
      <c r="L544" t="s">
        <v>434</v>
      </c>
    </row>
    <row r="545" spans="1:12" ht="12.75">
      <c r="A545" s="2">
        <v>39366</v>
      </c>
      <c r="B545" t="s">
        <v>1672</v>
      </c>
      <c r="C545">
        <v>9795</v>
      </c>
      <c r="D545">
        <v>275310</v>
      </c>
      <c r="E545" s="25">
        <v>40000</v>
      </c>
      <c r="F545" s="51">
        <v>100</v>
      </c>
      <c r="G545" s="51" t="s">
        <v>356</v>
      </c>
      <c r="H545" s="71">
        <f t="shared" si="11"/>
        <v>40000</v>
      </c>
      <c r="I545" t="s">
        <v>925</v>
      </c>
      <c r="J545">
        <v>2010</v>
      </c>
      <c r="K545" t="s">
        <v>431</v>
      </c>
      <c r="L545" t="s">
        <v>434</v>
      </c>
    </row>
    <row r="546" spans="1:12" ht="12.75">
      <c r="A546" s="2">
        <v>39366</v>
      </c>
      <c r="B546" t="s">
        <v>1718</v>
      </c>
      <c r="C546">
        <v>5211</v>
      </c>
      <c r="D546">
        <v>4909</v>
      </c>
      <c r="E546" s="25">
        <v>100000</v>
      </c>
      <c r="F546" s="51">
        <v>17</v>
      </c>
      <c r="G546" s="51" t="s">
        <v>356</v>
      </c>
      <c r="H546" s="71">
        <f t="shared" si="11"/>
        <v>17000</v>
      </c>
      <c r="I546" t="s">
        <v>1719</v>
      </c>
      <c r="J546">
        <v>1510</v>
      </c>
      <c r="K546" t="s">
        <v>431</v>
      </c>
      <c r="L546" t="s">
        <v>434</v>
      </c>
    </row>
    <row r="547" spans="1:12" ht="12.75">
      <c r="A547" s="2">
        <v>39366</v>
      </c>
      <c r="B547" t="s">
        <v>1738</v>
      </c>
      <c r="C547">
        <v>7134</v>
      </c>
      <c r="D547">
        <v>33051</v>
      </c>
      <c r="E547" s="25">
        <v>2700</v>
      </c>
      <c r="F547" s="51">
        <v>1073</v>
      </c>
      <c r="G547" s="51" t="s">
        <v>356</v>
      </c>
      <c r="H547" s="71">
        <f t="shared" si="11"/>
        <v>28971</v>
      </c>
      <c r="I547" t="s">
        <v>738</v>
      </c>
      <c r="J547">
        <v>2010</v>
      </c>
      <c r="K547" t="s">
        <v>431</v>
      </c>
      <c r="L547" t="s">
        <v>434</v>
      </c>
    </row>
    <row r="548" spans="1:12" ht="12.75">
      <c r="A548" s="2">
        <v>39366</v>
      </c>
      <c r="B548" t="s">
        <v>909</v>
      </c>
      <c r="C548">
        <v>5674</v>
      </c>
      <c r="D548">
        <v>20853</v>
      </c>
      <c r="E548" s="25">
        <v>94946</v>
      </c>
      <c r="F548" s="51">
        <v>57.5</v>
      </c>
      <c r="G548" s="51" t="s">
        <v>356</v>
      </c>
      <c r="H548" s="71">
        <f t="shared" si="11"/>
        <v>54593.95</v>
      </c>
      <c r="I548" t="s">
        <v>910</v>
      </c>
      <c r="J548">
        <v>3510</v>
      </c>
      <c r="K548" t="s">
        <v>431</v>
      </c>
      <c r="L548" t="s">
        <v>434</v>
      </c>
    </row>
    <row r="549" spans="1:12" ht="12.75">
      <c r="A549" s="2">
        <v>39366</v>
      </c>
      <c r="B549" t="s">
        <v>969</v>
      </c>
      <c r="C549">
        <v>9784</v>
      </c>
      <c r="D549">
        <v>274480</v>
      </c>
      <c r="E549" s="25">
        <v>19000</v>
      </c>
      <c r="F549" s="51">
        <v>200</v>
      </c>
      <c r="G549" s="51" t="s">
        <v>356</v>
      </c>
      <c r="H549" s="71">
        <f t="shared" si="11"/>
        <v>38000</v>
      </c>
      <c r="I549" t="s">
        <v>970</v>
      </c>
      <c r="J549">
        <v>2550</v>
      </c>
      <c r="K549" t="s">
        <v>431</v>
      </c>
      <c r="L549" t="s">
        <v>434</v>
      </c>
    </row>
    <row r="550" spans="1:12" ht="12.75">
      <c r="A550" s="2">
        <v>39367</v>
      </c>
      <c r="B550" t="s">
        <v>223</v>
      </c>
      <c r="C550">
        <v>8135</v>
      </c>
      <c r="D550">
        <v>132912</v>
      </c>
      <c r="E550" s="25">
        <v>79166</v>
      </c>
      <c r="F550" s="51">
        <v>3</v>
      </c>
      <c r="G550" s="51" t="s">
        <v>356</v>
      </c>
      <c r="H550" s="71">
        <f t="shared" si="11"/>
        <v>2374.98</v>
      </c>
      <c r="I550" t="s">
        <v>224</v>
      </c>
      <c r="J550">
        <v>3520</v>
      </c>
      <c r="K550" t="s">
        <v>431</v>
      </c>
      <c r="L550" t="s">
        <v>434</v>
      </c>
    </row>
    <row r="551" spans="1:12" ht="12.75">
      <c r="A551" s="2">
        <v>39367</v>
      </c>
      <c r="B551" t="s">
        <v>225</v>
      </c>
      <c r="C551">
        <v>9305</v>
      </c>
      <c r="D551">
        <v>219673</v>
      </c>
      <c r="E551" s="25">
        <v>500000</v>
      </c>
      <c r="F551" s="51">
        <v>15</v>
      </c>
      <c r="G551" s="51" t="s">
        <v>356</v>
      </c>
      <c r="H551" s="71">
        <f t="shared" si="11"/>
        <v>75000</v>
      </c>
      <c r="I551" t="s">
        <v>226</v>
      </c>
      <c r="J551">
        <v>2530</v>
      </c>
      <c r="K551" t="s">
        <v>431</v>
      </c>
      <c r="L551" t="s">
        <v>434</v>
      </c>
    </row>
    <row r="552" spans="1:12" ht="12.75">
      <c r="A552" s="2">
        <v>39367</v>
      </c>
      <c r="B552" t="s">
        <v>944</v>
      </c>
      <c r="C552">
        <v>5920</v>
      </c>
      <c r="D552">
        <v>31547</v>
      </c>
      <c r="E552" s="25">
        <v>125000</v>
      </c>
      <c r="F552" s="51">
        <v>80</v>
      </c>
      <c r="G552" s="51" t="s">
        <v>356</v>
      </c>
      <c r="H552" s="71">
        <f t="shared" si="11"/>
        <v>100000</v>
      </c>
      <c r="I552" t="s">
        <v>945</v>
      </c>
      <c r="J552">
        <v>1510</v>
      </c>
      <c r="K552" t="s">
        <v>431</v>
      </c>
      <c r="L552" t="s">
        <v>434</v>
      </c>
    </row>
    <row r="553" spans="1:12" ht="12.75">
      <c r="A553" s="2">
        <v>39367</v>
      </c>
      <c r="B553" t="s">
        <v>1187</v>
      </c>
      <c r="C553">
        <v>4120</v>
      </c>
      <c r="D553">
        <v>510</v>
      </c>
      <c r="E553" s="25">
        <v>93000</v>
      </c>
      <c r="F553" s="51">
        <v>134</v>
      </c>
      <c r="G553" s="51" t="s">
        <v>356</v>
      </c>
      <c r="H553" s="71">
        <f t="shared" si="11"/>
        <v>124620</v>
      </c>
      <c r="I553" t="s">
        <v>1188</v>
      </c>
      <c r="J553">
        <v>1010</v>
      </c>
      <c r="K553" t="s">
        <v>431</v>
      </c>
      <c r="L553" t="s">
        <v>434</v>
      </c>
    </row>
    <row r="554" spans="1:12" ht="12.75">
      <c r="A554" s="2">
        <v>39367</v>
      </c>
      <c r="B554" t="s">
        <v>1282</v>
      </c>
      <c r="C554">
        <v>4328</v>
      </c>
      <c r="D554">
        <v>1413</v>
      </c>
      <c r="E554" s="25">
        <v>55000</v>
      </c>
      <c r="F554" s="51">
        <v>71.06</v>
      </c>
      <c r="G554" s="51" t="s">
        <v>356</v>
      </c>
      <c r="H554" s="71">
        <f t="shared" si="11"/>
        <v>39083</v>
      </c>
      <c r="I554" t="s">
        <v>1283</v>
      </c>
      <c r="J554">
        <v>1510</v>
      </c>
      <c r="K554" t="s">
        <v>431</v>
      </c>
      <c r="L554" t="s">
        <v>434</v>
      </c>
    </row>
    <row r="555" spans="1:12" ht="12.75">
      <c r="A555" s="2">
        <v>39367</v>
      </c>
      <c r="B555" t="s">
        <v>1294</v>
      </c>
      <c r="C555">
        <v>5343</v>
      </c>
      <c r="D555">
        <v>5371</v>
      </c>
      <c r="E555" s="25">
        <v>17500</v>
      </c>
      <c r="F555" s="51">
        <v>222</v>
      </c>
      <c r="G555" s="51" t="s">
        <v>356</v>
      </c>
      <c r="H555" s="71">
        <f t="shared" si="11"/>
        <v>38850</v>
      </c>
      <c r="I555" t="s">
        <v>1297</v>
      </c>
      <c r="J555">
        <v>1510</v>
      </c>
      <c r="K555" t="s">
        <v>431</v>
      </c>
      <c r="L555" t="s">
        <v>434</v>
      </c>
    </row>
    <row r="556" spans="1:12" ht="12.75">
      <c r="A556" s="2">
        <v>39367</v>
      </c>
      <c r="B556" t="s">
        <v>1551</v>
      </c>
      <c r="C556">
        <v>8555</v>
      </c>
      <c r="D556">
        <v>157041</v>
      </c>
      <c r="E556">
        <v>936</v>
      </c>
      <c r="F556" s="51">
        <v>272.553</v>
      </c>
      <c r="G556" s="51" t="s">
        <v>356</v>
      </c>
      <c r="H556" s="71">
        <f t="shared" si="11"/>
        <v>2551.0960800000003</v>
      </c>
      <c r="I556" t="s">
        <v>272</v>
      </c>
      <c r="J556">
        <v>3510</v>
      </c>
      <c r="K556" t="s">
        <v>430</v>
      </c>
      <c r="L556" t="s">
        <v>434</v>
      </c>
    </row>
    <row r="557" spans="1:12" ht="12.75">
      <c r="A557" s="2">
        <v>39367</v>
      </c>
      <c r="B557" t="s">
        <v>280</v>
      </c>
      <c r="C557">
        <v>5828</v>
      </c>
      <c r="D557">
        <v>27412</v>
      </c>
      <c r="E557" s="25">
        <v>150000</v>
      </c>
      <c r="F557" s="51">
        <v>16</v>
      </c>
      <c r="G557" s="51" t="s">
        <v>356</v>
      </c>
      <c r="H557" s="71">
        <f t="shared" si="11"/>
        <v>24000</v>
      </c>
      <c r="I557" t="s">
        <v>281</v>
      </c>
      <c r="J557">
        <v>1510</v>
      </c>
      <c r="K557" t="s">
        <v>431</v>
      </c>
      <c r="L557" t="s">
        <v>434</v>
      </c>
    </row>
    <row r="558" spans="1:12" ht="12.75">
      <c r="A558" s="2">
        <v>39367</v>
      </c>
      <c r="B558" t="s">
        <v>280</v>
      </c>
      <c r="C558">
        <v>5828</v>
      </c>
      <c r="D558">
        <v>27412</v>
      </c>
      <c r="E558" s="25">
        <v>150000</v>
      </c>
      <c r="F558" s="51">
        <v>12</v>
      </c>
      <c r="G558" s="51" t="s">
        <v>356</v>
      </c>
      <c r="H558" s="71">
        <f t="shared" si="11"/>
        <v>18000</v>
      </c>
      <c r="I558" t="s">
        <v>563</v>
      </c>
      <c r="J558">
        <v>1510</v>
      </c>
      <c r="K558" t="s">
        <v>431</v>
      </c>
      <c r="L558" t="s">
        <v>434</v>
      </c>
    </row>
    <row r="559" spans="1:12" ht="12.75">
      <c r="A559" s="2">
        <v>39367</v>
      </c>
      <c r="B559" t="s">
        <v>646</v>
      </c>
      <c r="C559">
        <v>5141</v>
      </c>
      <c r="D559">
        <v>4754</v>
      </c>
      <c r="E559" s="25">
        <v>384500</v>
      </c>
      <c r="F559" s="51">
        <v>336</v>
      </c>
      <c r="G559" s="51" t="s">
        <v>356</v>
      </c>
      <c r="H559" s="71">
        <f t="shared" si="11"/>
        <v>1291920</v>
      </c>
      <c r="I559" t="s">
        <v>647</v>
      </c>
      <c r="J559">
        <v>2030</v>
      </c>
      <c r="K559" t="s">
        <v>431</v>
      </c>
      <c r="L559" t="s">
        <v>434</v>
      </c>
    </row>
    <row r="560" spans="1:12" ht="12.75">
      <c r="A560" s="2">
        <v>39367</v>
      </c>
      <c r="B560" t="s">
        <v>652</v>
      </c>
      <c r="C560">
        <v>8003</v>
      </c>
      <c r="D560">
        <v>125989</v>
      </c>
      <c r="E560" s="25">
        <v>110000</v>
      </c>
      <c r="F560" s="51">
        <v>150</v>
      </c>
      <c r="G560" s="51" t="s">
        <v>356</v>
      </c>
      <c r="H560" s="71">
        <f t="shared" si="11"/>
        <v>165000</v>
      </c>
      <c r="I560" t="s">
        <v>654</v>
      </c>
      <c r="J560">
        <v>1510</v>
      </c>
      <c r="K560" t="s">
        <v>431</v>
      </c>
      <c r="L560" t="s">
        <v>434</v>
      </c>
    </row>
    <row r="561" spans="1:12" ht="12.75">
      <c r="A561" s="2">
        <v>39367</v>
      </c>
      <c r="B561" t="s">
        <v>652</v>
      </c>
      <c r="C561">
        <v>8003</v>
      </c>
      <c r="D561">
        <v>125989</v>
      </c>
      <c r="E561" s="25">
        <v>100000</v>
      </c>
      <c r="F561" s="51">
        <v>500</v>
      </c>
      <c r="G561" s="51" t="s">
        <v>356</v>
      </c>
      <c r="H561" s="71">
        <f t="shared" si="11"/>
        <v>500000</v>
      </c>
      <c r="I561" t="s">
        <v>655</v>
      </c>
      <c r="J561">
        <v>1510</v>
      </c>
      <c r="K561" t="s">
        <v>431</v>
      </c>
      <c r="L561" t="s">
        <v>434</v>
      </c>
    </row>
    <row r="562" spans="1:12" ht="12.75">
      <c r="A562" s="2">
        <v>39367</v>
      </c>
      <c r="B562" t="s">
        <v>109</v>
      </c>
      <c r="C562">
        <v>4747</v>
      </c>
      <c r="D562">
        <v>2856</v>
      </c>
      <c r="E562">
        <v>244</v>
      </c>
      <c r="F562" s="51">
        <v>483</v>
      </c>
      <c r="G562" s="51" t="s">
        <v>356</v>
      </c>
      <c r="H562" s="71">
        <f t="shared" si="11"/>
        <v>1178.52</v>
      </c>
      <c r="I562" t="s">
        <v>656</v>
      </c>
      <c r="J562">
        <v>2010</v>
      </c>
      <c r="K562" t="s">
        <v>431</v>
      </c>
      <c r="L562" t="s">
        <v>434</v>
      </c>
    </row>
    <row r="563" spans="1:12" ht="12.75">
      <c r="A563" s="2">
        <v>39367</v>
      </c>
      <c r="B563" t="s">
        <v>109</v>
      </c>
      <c r="C563">
        <v>4747</v>
      </c>
      <c r="D563">
        <v>2856</v>
      </c>
      <c r="E563">
        <v>675</v>
      </c>
      <c r="F563" s="51">
        <v>432</v>
      </c>
      <c r="G563" s="51" t="s">
        <v>356</v>
      </c>
      <c r="H563" s="71">
        <f t="shared" si="11"/>
        <v>2916</v>
      </c>
      <c r="I563" t="s">
        <v>657</v>
      </c>
      <c r="J563">
        <v>2010</v>
      </c>
      <c r="K563" t="s">
        <v>431</v>
      </c>
      <c r="L563" t="s">
        <v>434</v>
      </c>
    </row>
    <row r="564" spans="1:12" ht="12.75">
      <c r="A564" s="2">
        <v>39367</v>
      </c>
      <c r="B564" t="s">
        <v>109</v>
      </c>
      <c r="C564">
        <v>4747</v>
      </c>
      <c r="D564">
        <v>2856</v>
      </c>
      <c r="E564">
        <v>245</v>
      </c>
      <c r="F564" s="51">
        <v>384</v>
      </c>
      <c r="G564" s="51" t="s">
        <v>356</v>
      </c>
      <c r="H564" s="71">
        <f t="shared" si="11"/>
        <v>940.8</v>
      </c>
      <c r="I564" t="s">
        <v>658</v>
      </c>
      <c r="J564">
        <v>2010</v>
      </c>
      <c r="K564" t="s">
        <v>431</v>
      </c>
      <c r="L564" t="s">
        <v>434</v>
      </c>
    </row>
    <row r="565" spans="1:12" ht="12.75">
      <c r="A565" s="2">
        <v>39367</v>
      </c>
      <c r="B565" t="s">
        <v>109</v>
      </c>
      <c r="C565">
        <v>4747</v>
      </c>
      <c r="D565">
        <v>2856</v>
      </c>
      <c r="E565">
        <v>306</v>
      </c>
      <c r="F565" s="51">
        <v>309</v>
      </c>
      <c r="G565" s="51" t="s">
        <v>356</v>
      </c>
      <c r="H565" s="71">
        <f t="shared" si="11"/>
        <v>945.54</v>
      </c>
      <c r="I565" t="s">
        <v>659</v>
      </c>
      <c r="J565">
        <v>2010</v>
      </c>
      <c r="K565" t="s">
        <v>431</v>
      </c>
      <c r="L565" t="s">
        <v>434</v>
      </c>
    </row>
    <row r="566" spans="1:12" ht="12.75">
      <c r="A566" s="2">
        <v>39367</v>
      </c>
      <c r="B566" t="s">
        <v>671</v>
      </c>
      <c r="C566">
        <v>8761</v>
      </c>
      <c r="D566">
        <v>173276</v>
      </c>
      <c r="E566" s="25">
        <v>100000</v>
      </c>
      <c r="F566" s="51">
        <v>20</v>
      </c>
      <c r="G566" s="51" t="s">
        <v>356</v>
      </c>
      <c r="H566" s="71">
        <f t="shared" si="11"/>
        <v>20000</v>
      </c>
      <c r="I566" t="s">
        <v>673</v>
      </c>
      <c r="J566">
        <v>1510</v>
      </c>
      <c r="K566" t="s">
        <v>431</v>
      </c>
      <c r="L566" t="s">
        <v>434</v>
      </c>
    </row>
    <row r="567" spans="1:12" ht="12.75">
      <c r="A567" s="2">
        <v>39367</v>
      </c>
      <c r="B567" t="s">
        <v>11</v>
      </c>
      <c r="C567">
        <v>9298</v>
      </c>
      <c r="D567">
        <v>218652</v>
      </c>
      <c r="E567" s="25">
        <v>72300</v>
      </c>
      <c r="F567" s="51">
        <v>2092</v>
      </c>
      <c r="G567" s="51" t="s">
        <v>356</v>
      </c>
      <c r="H567" s="71">
        <f t="shared" si="11"/>
        <v>1512516</v>
      </c>
      <c r="I567" t="s">
        <v>18</v>
      </c>
      <c r="J567">
        <v>2540</v>
      </c>
      <c r="K567" t="s">
        <v>13</v>
      </c>
      <c r="L567" t="s">
        <v>434</v>
      </c>
    </row>
    <row r="568" spans="1:12" ht="12.75">
      <c r="A568" s="2">
        <v>39367</v>
      </c>
      <c r="B568" t="s">
        <v>11</v>
      </c>
      <c r="C568">
        <v>9298</v>
      </c>
      <c r="D568">
        <v>218652</v>
      </c>
      <c r="E568" s="25">
        <v>20000</v>
      </c>
      <c r="F568" s="51">
        <v>2510</v>
      </c>
      <c r="G568" s="51" t="s">
        <v>356</v>
      </c>
      <c r="H568" s="71">
        <f t="shared" si="11"/>
        <v>502000</v>
      </c>
      <c r="I568" t="s">
        <v>727</v>
      </c>
      <c r="J568">
        <v>2540</v>
      </c>
      <c r="K568" t="s">
        <v>13</v>
      </c>
      <c r="L568" t="s">
        <v>434</v>
      </c>
    </row>
    <row r="569" spans="1:12" ht="12.75">
      <c r="A569" s="2">
        <v>39367</v>
      </c>
      <c r="B569" t="s">
        <v>885</v>
      </c>
      <c r="C569">
        <v>8274</v>
      </c>
      <c r="D569">
        <v>137903</v>
      </c>
      <c r="E569" s="25">
        <v>130000</v>
      </c>
      <c r="F569" s="51">
        <v>35</v>
      </c>
      <c r="G569" s="51" t="s">
        <v>356</v>
      </c>
      <c r="H569" s="71">
        <f t="shared" si="11"/>
        <v>45500</v>
      </c>
      <c r="I569" t="s">
        <v>1184</v>
      </c>
      <c r="J569">
        <v>3510</v>
      </c>
      <c r="K569" t="s">
        <v>431</v>
      </c>
      <c r="L569" t="s">
        <v>434</v>
      </c>
    </row>
    <row r="570" spans="1:12" ht="12.75">
      <c r="A570" s="2">
        <v>39367</v>
      </c>
      <c r="B570" t="s">
        <v>1577</v>
      </c>
      <c r="C570">
        <v>7990</v>
      </c>
      <c r="D570">
        <v>125620</v>
      </c>
      <c r="E570" s="25">
        <v>3750000</v>
      </c>
      <c r="F570" s="51">
        <v>0</v>
      </c>
      <c r="G570" s="51" t="s">
        <v>356</v>
      </c>
      <c r="H570" s="71">
        <f t="shared" si="11"/>
        <v>0</v>
      </c>
      <c r="I570" t="s">
        <v>1578</v>
      </c>
      <c r="J570">
        <v>4020</v>
      </c>
      <c r="K570" t="s">
        <v>431</v>
      </c>
      <c r="L570" t="s">
        <v>434</v>
      </c>
    </row>
    <row r="571" spans="1:12" ht="12.75">
      <c r="A571" s="2">
        <v>39367</v>
      </c>
      <c r="B571" t="s">
        <v>139</v>
      </c>
      <c r="C571">
        <v>4200</v>
      </c>
      <c r="D571">
        <v>822</v>
      </c>
      <c r="E571" s="25">
        <v>20000</v>
      </c>
      <c r="F571" s="51">
        <v>414.68</v>
      </c>
      <c r="G571" s="51" t="s">
        <v>356</v>
      </c>
      <c r="H571" s="71">
        <f t="shared" si="11"/>
        <v>82936</v>
      </c>
      <c r="I571" t="s">
        <v>1581</v>
      </c>
      <c r="J571">
        <v>1010</v>
      </c>
      <c r="K571" t="s">
        <v>431</v>
      </c>
      <c r="L571" t="s">
        <v>434</v>
      </c>
    </row>
    <row r="572" spans="1:12" ht="12.75">
      <c r="A572" s="2">
        <v>39367</v>
      </c>
      <c r="B572" t="s">
        <v>1600</v>
      </c>
      <c r="C572">
        <v>9110</v>
      </c>
      <c r="D572">
        <v>201213</v>
      </c>
      <c r="E572" s="25">
        <v>250000</v>
      </c>
      <c r="F572" s="51">
        <v>25</v>
      </c>
      <c r="G572" s="51" t="s">
        <v>356</v>
      </c>
      <c r="H572" s="71">
        <f t="shared" si="11"/>
        <v>62500</v>
      </c>
      <c r="I572" t="s">
        <v>1601</v>
      </c>
      <c r="J572">
        <v>1510</v>
      </c>
      <c r="K572" t="s">
        <v>431</v>
      </c>
      <c r="L572" t="s">
        <v>434</v>
      </c>
    </row>
    <row r="573" spans="1:12" ht="12.75">
      <c r="A573" s="2">
        <v>39367</v>
      </c>
      <c r="B573" t="s">
        <v>1608</v>
      </c>
      <c r="C573">
        <v>9241</v>
      </c>
      <c r="D573">
        <v>212039</v>
      </c>
      <c r="E573" s="25">
        <v>77500</v>
      </c>
      <c r="F573" s="51">
        <v>50</v>
      </c>
      <c r="G573" s="51" t="s">
        <v>356</v>
      </c>
      <c r="H573" s="71">
        <f t="shared" si="11"/>
        <v>38750</v>
      </c>
      <c r="I573" t="s">
        <v>1609</v>
      </c>
      <c r="J573">
        <v>1510</v>
      </c>
      <c r="K573" t="s">
        <v>431</v>
      </c>
      <c r="L573" t="s">
        <v>434</v>
      </c>
    </row>
    <row r="574" spans="1:12" ht="12.75">
      <c r="A574" s="2">
        <v>39367</v>
      </c>
      <c r="B574" t="s">
        <v>1644</v>
      </c>
      <c r="C574">
        <v>7853</v>
      </c>
      <c r="D574">
        <v>98558</v>
      </c>
      <c r="E574" s="25">
        <v>6861</v>
      </c>
      <c r="F574" s="51">
        <v>82.27</v>
      </c>
      <c r="G574" s="51" t="s">
        <v>356</v>
      </c>
      <c r="H574" s="71">
        <f t="shared" si="11"/>
        <v>5644.5446999999995</v>
      </c>
      <c r="I574" t="s">
        <v>1646</v>
      </c>
      <c r="J574">
        <v>4510</v>
      </c>
      <c r="K574" t="s">
        <v>431</v>
      </c>
      <c r="L574" t="s">
        <v>434</v>
      </c>
    </row>
    <row r="575" spans="1:12" ht="12.75">
      <c r="A575" s="2">
        <v>39367</v>
      </c>
      <c r="B575" t="s">
        <v>1662</v>
      </c>
      <c r="C575">
        <v>4826</v>
      </c>
      <c r="D575">
        <v>3114</v>
      </c>
      <c r="E575" s="25">
        <v>10000</v>
      </c>
      <c r="F575" s="51">
        <v>50</v>
      </c>
      <c r="G575" s="51" t="s">
        <v>356</v>
      </c>
      <c r="H575" s="71">
        <f t="shared" si="11"/>
        <v>5000</v>
      </c>
      <c r="I575" t="s">
        <v>1194</v>
      </c>
      <c r="J575">
        <v>1010</v>
      </c>
      <c r="K575" t="s">
        <v>431</v>
      </c>
      <c r="L575" t="s">
        <v>434</v>
      </c>
    </row>
    <row r="576" spans="1:12" ht="12.75">
      <c r="A576" s="2">
        <v>39367</v>
      </c>
      <c r="B576" t="s">
        <v>1675</v>
      </c>
      <c r="C576">
        <v>5576</v>
      </c>
      <c r="D576">
        <v>12706</v>
      </c>
      <c r="E576">
        <v>350</v>
      </c>
      <c r="F576" s="51">
        <v>3800</v>
      </c>
      <c r="G576" s="51" t="s">
        <v>356</v>
      </c>
      <c r="H576" s="71">
        <f t="shared" si="11"/>
        <v>13300</v>
      </c>
      <c r="I576" t="s">
        <v>1676</v>
      </c>
      <c r="J576">
        <v>4010</v>
      </c>
      <c r="K576" t="s">
        <v>431</v>
      </c>
      <c r="L576" t="s">
        <v>434</v>
      </c>
    </row>
    <row r="577" spans="1:12" ht="12.75">
      <c r="A577" s="2">
        <v>39367</v>
      </c>
      <c r="B577" t="s">
        <v>1693</v>
      </c>
      <c r="C577">
        <v>8518</v>
      </c>
      <c r="D577">
        <v>152364</v>
      </c>
      <c r="E577" s="25">
        <v>35000</v>
      </c>
      <c r="F577" s="51">
        <v>85</v>
      </c>
      <c r="G577" s="51" t="s">
        <v>356</v>
      </c>
      <c r="H577" s="71">
        <f t="shared" si="11"/>
        <v>29750</v>
      </c>
      <c r="I577" t="s">
        <v>1694</v>
      </c>
      <c r="J577">
        <v>1510</v>
      </c>
      <c r="K577" t="s">
        <v>431</v>
      </c>
      <c r="L577" t="s">
        <v>434</v>
      </c>
    </row>
    <row r="578" spans="1:12" ht="12.75">
      <c r="A578" s="2">
        <v>39367</v>
      </c>
      <c r="B578" t="s">
        <v>1700</v>
      </c>
      <c r="C578">
        <v>5879</v>
      </c>
      <c r="D578">
        <v>29418</v>
      </c>
      <c r="E578" s="25">
        <v>500000</v>
      </c>
      <c r="F578" s="51">
        <v>401</v>
      </c>
      <c r="G578" s="51" t="s">
        <v>356</v>
      </c>
      <c r="H578" s="71">
        <f t="shared" si="11"/>
        <v>2005000</v>
      </c>
      <c r="I578" t="s">
        <v>1701</v>
      </c>
      <c r="J578">
        <v>1010</v>
      </c>
      <c r="K578" t="s">
        <v>431</v>
      </c>
      <c r="L578" t="s">
        <v>434</v>
      </c>
    </row>
    <row r="579" spans="1:12" ht="12.75">
      <c r="A579" s="2">
        <v>39367</v>
      </c>
      <c r="B579" t="s">
        <v>1700</v>
      </c>
      <c r="C579">
        <v>5879</v>
      </c>
      <c r="D579">
        <v>29418</v>
      </c>
      <c r="E579" s="25">
        <v>7500</v>
      </c>
      <c r="F579" s="51">
        <v>113</v>
      </c>
      <c r="G579" s="51" t="s">
        <v>356</v>
      </c>
      <c r="H579" s="71">
        <f t="shared" si="11"/>
        <v>8475</v>
      </c>
      <c r="I579" t="s">
        <v>1702</v>
      </c>
      <c r="J579">
        <v>1010</v>
      </c>
      <c r="K579" t="s">
        <v>431</v>
      </c>
      <c r="L579" t="s">
        <v>434</v>
      </c>
    </row>
    <row r="580" spans="1:12" ht="12.75">
      <c r="A580" s="2">
        <v>39367</v>
      </c>
      <c r="B580" t="s">
        <v>1700</v>
      </c>
      <c r="C580">
        <v>5879</v>
      </c>
      <c r="D580">
        <v>29418</v>
      </c>
      <c r="E580" s="25">
        <v>20000</v>
      </c>
      <c r="F580" s="51">
        <v>258</v>
      </c>
      <c r="G580" s="51" t="s">
        <v>356</v>
      </c>
      <c r="H580" s="71">
        <f t="shared" si="11"/>
        <v>51600</v>
      </c>
      <c r="I580" t="s">
        <v>1703</v>
      </c>
      <c r="J580">
        <v>1010</v>
      </c>
      <c r="K580" t="s">
        <v>431</v>
      </c>
      <c r="L580" t="s">
        <v>434</v>
      </c>
    </row>
    <row r="581" spans="1:12" ht="12.75">
      <c r="A581" s="2">
        <v>39370</v>
      </c>
      <c r="B581" t="s">
        <v>913</v>
      </c>
      <c r="C581">
        <v>8502</v>
      </c>
      <c r="D581">
        <v>151323</v>
      </c>
      <c r="E581" s="25">
        <v>13333</v>
      </c>
      <c r="F581" s="51">
        <v>150</v>
      </c>
      <c r="G581" s="51" t="s">
        <v>356</v>
      </c>
      <c r="H581" s="71">
        <f t="shared" si="11"/>
        <v>19999.5</v>
      </c>
      <c r="I581" t="s">
        <v>217</v>
      </c>
      <c r="J581">
        <v>3020</v>
      </c>
      <c r="K581" t="s">
        <v>431</v>
      </c>
      <c r="L581" t="s">
        <v>434</v>
      </c>
    </row>
    <row r="582" spans="1:12" ht="12.75">
      <c r="A582" s="2">
        <v>39370</v>
      </c>
      <c r="B582" t="s">
        <v>1771</v>
      </c>
      <c r="C582">
        <v>5401</v>
      </c>
      <c r="D582">
        <v>5756</v>
      </c>
      <c r="E582" s="25">
        <v>5000000</v>
      </c>
      <c r="F582" s="51">
        <v>4</v>
      </c>
      <c r="G582" s="51" t="s">
        <v>356</v>
      </c>
      <c r="H582" s="71">
        <f t="shared" si="11"/>
        <v>200000</v>
      </c>
      <c r="I582" t="s">
        <v>1772</v>
      </c>
      <c r="J582">
        <v>4510</v>
      </c>
      <c r="K582" t="s">
        <v>431</v>
      </c>
      <c r="L582" t="s">
        <v>434</v>
      </c>
    </row>
    <row r="583" spans="1:12" ht="12.75">
      <c r="A583" s="2">
        <v>39370</v>
      </c>
      <c r="B583" t="s">
        <v>1280</v>
      </c>
      <c r="C583">
        <v>4668</v>
      </c>
      <c r="D583">
        <v>2662</v>
      </c>
      <c r="E583" s="25">
        <v>1877645</v>
      </c>
      <c r="F583" s="51">
        <v>20</v>
      </c>
      <c r="G583" s="51" t="s">
        <v>356</v>
      </c>
      <c r="H583" s="71">
        <f t="shared" si="11"/>
        <v>375529</v>
      </c>
      <c r="I583" t="s">
        <v>1281</v>
      </c>
      <c r="J583">
        <v>1510</v>
      </c>
      <c r="K583" t="s">
        <v>431</v>
      </c>
      <c r="L583" t="s">
        <v>434</v>
      </c>
    </row>
    <row r="584" spans="1:12" ht="12.75">
      <c r="A584" s="2">
        <v>39370</v>
      </c>
      <c r="B584" t="s">
        <v>1307</v>
      </c>
      <c r="C584">
        <v>7145</v>
      </c>
      <c r="D584">
        <v>33611</v>
      </c>
      <c r="E584" s="25">
        <v>1000</v>
      </c>
      <c r="F584" s="51">
        <v>428</v>
      </c>
      <c r="G584" s="51" t="s">
        <v>356</v>
      </c>
      <c r="H584" s="71">
        <f t="shared" si="11"/>
        <v>4280</v>
      </c>
      <c r="I584" t="s">
        <v>1308</v>
      </c>
      <c r="J584">
        <v>2020</v>
      </c>
      <c r="K584" t="s">
        <v>431</v>
      </c>
      <c r="L584" t="s">
        <v>434</v>
      </c>
    </row>
    <row r="585" spans="1:12" ht="12.75">
      <c r="A585" s="2">
        <v>39370</v>
      </c>
      <c r="B585" t="s">
        <v>1317</v>
      </c>
      <c r="C585">
        <v>9399</v>
      </c>
      <c r="D585">
        <v>226983</v>
      </c>
      <c r="E585" s="25">
        <v>128033</v>
      </c>
      <c r="F585" s="51">
        <v>30</v>
      </c>
      <c r="G585" s="51" t="s">
        <v>356</v>
      </c>
      <c r="H585" s="71">
        <f t="shared" si="11"/>
        <v>38409.9</v>
      </c>
      <c r="I585" t="s">
        <v>1318</v>
      </c>
      <c r="J585">
        <v>1510</v>
      </c>
      <c r="K585" t="s">
        <v>431</v>
      </c>
      <c r="L585" t="s">
        <v>434</v>
      </c>
    </row>
    <row r="586" spans="1:12" ht="12.75">
      <c r="A586" s="2">
        <v>39370</v>
      </c>
      <c r="B586" t="s">
        <v>1326</v>
      </c>
      <c r="C586">
        <v>9278</v>
      </c>
      <c r="D586">
        <v>216108</v>
      </c>
      <c r="E586" s="25">
        <v>140000</v>
      </c>
      <c r="F586" s="51">
        <v>50</v>
      </c>
      <c r="G586" s="51" t="s">
        <v>356</v>
      </c>
      <c r="H586" s="71">
        <f aca="true" t="shared" si="12" ref="H586:H649">E586*F586/100</f>
        <v>70000</v>
      </c>
      <c r="I586" t="s">
        <v>1327</v>
      </c>
      <c r="J586">
        <v>2010</v>
      </c>
      <c r="K586" t="s">
        <v>431</v>
      </c>
      <c r="L586" t="s">
        <v>434</v>
      </c>
    </row>
    <row r="587" spans="1:12" ht="12.75">
      <c r="A587" s="2">
        <v>39370</v>
      </c>
      <c r="B587" t="s">
        <v>1326</v>
      </c>
      <c r="C587">
        <v>9278</v>
      </c>
      <c r="D587">
        <v>216108</v>
      </c>
      <c r="E587" s="25">
        <v>140000</v>
      </c>
      <c r="F587" s="51">
        <v>45</v>
      </c>
      <c r="G587" s="51" t="s">
        <v>356</v>
      </c>
      <c r="H587" s="71">
        <f t="shared" si="12"/>
        <v>63000</v>
      </c>
      <c r="I587" t="s">
        <v>1328</v>
      </c>
      <c r="J587">
        <v>2010</v>
      </c>
      <c r="K587" t="s">
        <v>431</v>
      </c>
      <c r="L587" t="s">
        <v>434</v>
      </c>
    </row>
    <row r="588" spans="1:12" ht="12.75">
      <c r="A588" s="2">
        <v>39370</v>
      </c>
      <c r="B588" t="s">
        <v>1326</v>
      </c>
      <c r="C588">
        <v>9278</v>
      </c>
      <c r="D588">
        <v>216108</v>
      </c>
      <c r="E588" s="25">
        <v>140000</v>
      </c>
      <c r="F588" s="51">
        <v>40</v>
      </c>
      <c r="G588" s="51" t="s">
        <v>356</v>
      </c>
      <c r="H588" s="71">
        <f t="shared" si="12"/>
        <v>56000</v>
      </c>
      <c r="I588" t="s">
        <v>1329</v>
      </c>
      <c r="J588">
        <v>2010</v>
      </c>
      <c r="K588" t="s">
        <v>431</v>
      </c>
      <c r="L588" t="s">
        <v>434</v>
      </c>
    </row>
    <row r="589" spans="1:12" ht="12.75">
      <c r="A589" s="2">
        <v>39370</v>
      </c>
      <c r="B589" t="s">
        <v>579</v>
      </c>
      <c r="C589">
        <v>9146</v>
      </c>
      <c r="D589">
        <v>204635</v>
      </c>
      <c r="E589" s="25">
        <v>50000</v>
      </c>
      <c r="F589" s="51">
        <v>33</v>
      </c>
      <c r="G589" s="51" t="s">
        <v>356</v>
      </c>
      <c r="H589" s="71">
        <f t="shared" si="12"/>
        <v>16500</v>
      </c>
      <c r="I589" t="s">
        <v>581</v>
      </c>
      <c r="J589">
        <v>1510</v>
      </c>
      <c r="K589" t="s">
        <v>431</v>
      </c>
      <c r="L589" t="s">
        <v>434</v>
      </c>
    </row>
    <row r="590" spans="1:12" ht="12.75">
      <c r="A590" s="2">
        <v>39370</v>
      </c>
      <c r="B590" t="s">
        <v>624</v>
      </c>
      <c r="C590">
        <v>8355</v>
      </c>
      <c r="D590">
        <v>141012</v>
      </c>
      <c r="E590" s="25">
        <v>500000</v>
      </c>
      <c r="F590" s="51">
        <v>15</v>
      </c>
      <c r="G590" s="51" t="s">
        <v>356</v>
      </c>
      <c r="H590" s="71">
        <f t="shared" si="12"/>
        <v>75000</v>
      </c>
      <c r="I590" t="s">
        <v>226</v>
      </c>
      <c r="J590">
        <v>4020</v>
      </c>
      <c r="K590" t="s">
        <v>431</v>
      </c>
      <c r="L590" t="s">
        <v>434</v>
      </c>
    </row>
    <row r="591" spans="1:12" ht="12.75">
      <c r="A591" s="2">
        <v>39370</v>
      </c>
      <c r="B591" t="s">
        <v>652</v>
      </c>
      <c r="C591">
        <v>8003</v>
      </c>
      <c r="D591">
        <v>125989</v>
      </c>
      <c r="E591" s="25">
        <v>20000</v>
      </c>
      <c r="F591" s="51">
        <v>500</v>
      </c>
      <c r="G591" s="51" t="s">
        <v>356</v>
      </c>
      <c r="H591" s="71">
        <f t="shared" si="12"/>
        <v>100000</v>
      </c>
      <c r="I591" t="s">
        <v>653</v>
      </c>
      <c r="J591">
        <v>1510</v>
      </c>
      <c r="K591" t="s">
        <v>431</v>
      </c>
      <c r="L591" t="s">
        <v>434</v>
      </c>
    </row>
    <row r="592" spans="1:12" ht="12.75">
      <c r="A592" s="2">
        <v>39370</v>
      </c>
      <c r="B592" t="s">
        <v>687</v>
      </c>
      <c r="C592">
        <v>4721</v>
      </c>
      <c r="D592">
        <v>2798</v>
      </c>
      <c r="E592" s="25">
        <v>200000</v>
      </c>
      <c r="F592" s="51">
        <v>15</v>
      </c>
      <c r="G592" s="51" t="s">
        <v>356</v>
      </c>
      <c r="H592" s="71">
        <f t="shared" si="12"/>
        <v>30000</v>
      </c>
      <c r="I592" t="s">
        <v>226</v>
      </c>
      <c r="J592">
        <v>1510</v>
      </c>
      <c r="K592" t="s">
        <v>431</v>
      </c>
      <c r="L592" t="s">
        <v>434</v>
      </c>
    </row>
    <row r="593" spans="1:12" ht="12.75">
      <c r="A593" s="2">
        <v>39370</v>
      </c>
      <c r="B593" t="s">
        <v>1343</v>
      </c>
      <c r="C593">
        <v>8240</v>
      </c>
      <c r="D593">
        <v>137228</v>
      </c>
      <c r="E593" s="25">
        <v>2026900</v>
      </c>
      <c r="F593" s="51">
        <v>87</v>
      </c>
      <c r="G593" s="51" t="s">
        <v>356</v>
      </c>
      <c r="H593" s="71">
        <f t="shared" si="12"/>
        <v>1763403</v>
      </c>
      <c r="I593" t="s">
        <v>1359</v>
      </c>
      <c r="J593">
        <v>1010</v>
      </c>
      <c r="K593" t="s">
        <v>431</v>
      </c>
      <c r="L593" t="s">
        <v>434</v>
      </c>
    </row>
    <row r="594" spans="1:12" ht="12.75">
      <c r="A594" s="2">
        <v>39370</v>
      </c>
      <c r="B594" t="s">
        <v>888</v>
      </c>
      <c r="C594">
        <v>8435</v>
      </c>
      <c r="D594">
        <v>145214</v>
      </c>
      <c r="E594" s="25">
        <v>21373</v>
      </c>
      <c r="F594" s="51">
        <v>15</v>
      </c>
      <c r="G594" s="51" t="s">
        <v>356</v>
      </c>
      <c r="H594" s="71">
        <f t="shared" si="12"/>
        <v>3205.95</v>
      </c>
      <c r="I594" t="s">
        <v>889</v>
      </c>
      <c r="J594">
        <v>3520</v>
      </c>
      <c r="K594" t="s">
        <v>431</v>
      </c>
      <c r="L594" t="s">
        <v>434</v>
      </c>
    </row>
    <row r="595" spans="1:12" ht="12.75">
      <c r="A595" s="2">
        <v>39370</v>
      </c>
      <c r="B595" t="s">
        <v>1615</v>
      </c>
      <c r="C595">
        <v>9466</v>
      </c>
      <c r="D595">
        <v>234268</v>
      </c>
      <c r="E595" s="25">
        <v>15000</v>
      </c>
      <c r="F595" s="51">
        <v>180</v>
      </c>
      <c r="G595" s="51" t="s">
        <v>356</v>
      </c>
      <c r="H595" s="71">
        <f t="shared" si="12"/>
        <v>27000</v>
      </c>
      <c r="I595" t="s">
        <v>1616</v>
      </c>
      <c r="J595">
        <v>5010</v>
      </c>
      <c r="K595" t="s">
        <v>431</v>
      </c>
      <c r="L595" t="s">
        <v>434</v>
      </c>
    </row>
    <row r="596" spans="1:12" ht="12.75">
      <c r="A596" s="2">
        <v>39370</v>
      </c>
      <c r="B596" t="s">
        <v>1627</v>
      </c>
      <c r="C596">
        <v>8230</v>
      </c>
      <c r="D596">
        <v>136620</v>
      </c>
      <c r="E596" s="25">
        <v>30000</v>
      </c>
      <c r="F596" s="51">
        <v>254</v>
      </c>
      <c r="G596" s="51" t="s">
        <v>356</v>
      </c>
      <c r="H596" s="71">
        <f t="shared" si="12"/>
        <v>76200</v>
      </c>
      <c r="I596" t="s">
        <v>1629</v>
      </c>
      <c r="J596">
        <v>1010</v>
      </c>
      <c r="K596" t="s">
        <v>431</v>
      </c>
      <c r="L596" t="s">
        <v>434</v>
      </c>
    </row>
    <row r="597" spans="1:12" ht="12.75">
      <c r="A597" s="2">
        <v>39370</v>
      </c>
      <c r="B597" t="s">
        <v>1644</v>
      </c>
      <c r="C597">
        <v>7853</v>
      </c>
      <c r="D597">
        <v>98558</v>
      </c>
      <c r="E597" s="25">
        <v>7618</v>
      </c>
      <c r="F597" s="51">
        <v>55.1</v>
      </c>
      <c r="G597" s="51" t="s">
        <v>356</v>
      </c>
      <c r="H597" s="71">
        <f t="shared" si="12"/>
        <v>4197.518</v>
      </c>
      <c r="I597" t="s">
        <v>1647</v>
      </c>
      <c r="J597">
        <v>4510</v>
      </c>
      <c r="K597" t="s">
        <v>431</v>
      </c>
      <c r="L597" t="s">
        <v>434</v>
      </c>
    </row>
    <row r="598" spans="1:12" ht="12.75">
      <c r="A598" s="2">
        <v>39370</v>
      </c>
      <c r="B598" t="s">
        <v>1714</v>
      </c>
      <c r="C598">
        <v>7409</v>
      </c>
      <c r="D598">
        <v>53462</v>
      </c>
      <c r="E598" s="25">
        <v>62500</v>
      </c>
      <c r="F598" s="51">
        <v>40</v>
      </c>
      <c r="G598" s="51" t="s">
        <v>356</v>
      </c>
      <c r="H598" s="71">
        <f t="shared" si="12"/>
        <v>25000</v>
      </c>
      <c r="I598" t="s">
        <v>1715</v>
      </c>
      <c r="J598">
        <v>1510</v>
      </c>
      <c r="K598" t="s">
        <v>431</v>
      </c>
      <c r="L598" t="s">
        <v>434</v>
      </c>
    </row>
    <row r="599" spans="1:12" ht="12.75">
      <c r="A599" s="2">
        <v>39370</v>
      </c>
      <c r="B599" t="s">
        <v>1738</v>
      </c>
      <c r="C599">
        <v>7134</v>
      </c>
      <c r="D599">
        <v>33051</v>
      </c>
      <c r="E599" s="25">
        <v>11900</v>
      </c>
      <c r="F599" s="51">
        <v>1073</v>
      </c>
      <c r="G599" s="51" t="s">
        <v>356</v>
      </c>
      <c r="H599" s="71">
        <f t="shared" si="12"/>
        <v>127687</v>
      </c>
      <c r="I599" t="s">
        <v>738</v>
      </c>
      <c r="J599">
        <v>2010</v>
      </c>
      <c r="K599" t="s">
        <v>431</v>
      </c>
      <c r="L599" t="s">
        <v>434</v>
      </c>
    </row>
    <row r="600" spans="1:12" ht="12.75">
      <c r="A600" s="2">
        <v>39370</v>
      </c>
      <c r="B600" t="s">
        <v>207</v>
      </c>
      <c r="C600">
        <v>7872</v>
      </c>
      <c r="D600">
        <v>120608</v>
      </c>
      <c r="E600" s="25">
        <v>1838674</v>
      </c>
      <c r="F600" s="51">
        <v>180</v>
      </c>
      <c r="G600" s="51" t="s">
        <v>356</v>
      </c>
      <c r="H600" s="71">
        <f t="shared" si="12"/>
        <v>3309613.2</v>
      </c>
      <c r="I600" t="s">
        <v>750</v>
      </c>
      <c r="J600">
        <v>4020</v>
      </c>
      <c r="K600" t="s">
        <v>431</v>
      </c>
      <c r="L600" t="s">
        <v>434</v>
      </c>
    </row>
    <row r="601" spans="1:12" ht="12.75">
      <c r="A601" s="2">
        <v>39371</v>
      </c>
      <c r="B601" t="s">
        <v>1771</v>
      </c>
      <c r="C601">
        <v>5401</v>
      </c>
      <c r="D601">
        <v>5756</v>
      </c>
      <c r="E601" s="25">
        <v>10000000</v>
      </c>
      <c r="F601" s="51">
        <v>4</v>
      </c>
      <c r="G601" s="51" t="s">
        <v>356</v>
      </c>
      <c r="H601" s="71">
        <f t="shared" si="12"/>
        <v>400000</v>
      </c>
      <c r="I601" t="s">
        <v>1772</v>
      </c>
      <c r="J601">
        <v>4510</v>
      </c>
      <c r="K601" t="s">
        <v>431</v>
      </c>
      <c r="L601" t="s">
        <v>434</v>
      </c>
    </row>
    <row r="602" spans="1:12" ht="12.75">
      <c r="A602" s="2">
        <v>39371</v>
      </c>
      <c r="B602" t="s">
        <v>1195</v>
      </c>
      <c r="C602">
        <v>8620</v>
      </c>
      <c r="D602">
        <v>163051</v>
      </c>
      <c r="E602" s="25">
        <v>300000</v>
      </c>
      <c r="F602" s="51">
        <v>90</v>
      </c>
      <c r="G602" s="51" t="s">
        <v>356</v>
      </c>
      <c r="H602" s="71">
        <f t="shared" si="12"/>
        <v>270000</v>
      </c>
      <c r="I602" t="s">
        <v>1196</v>
      </c>
      <c r="J602">
        <v>1510</v>
      </c>
      <c r="K602" t="s">
        <v>431</v>
      </c>
      <c r="L602" t="s">
        <v>434</v>
      </c>
    </row>
    <row r="603" spans="1:12" ht="12.75">
      <c r="A603" s="2">
        <v>39371</v>
      </c>
      <c r="B603" t="s">
        <v>1195</v>
      </c>
      <c r="C603">
        <v>8620</v>
      </c>
      <c r="D603">
        <v>163051</v>
      </c>
      <c r="E603" s="25">
        <v>300000</v>
      </c>
      <c r="F603" s="51">
        <v>45</v>
      </c>
      <c r="G603" s="51" t="s">
        <v>356</v>
      </c>
      <c r="H603" s="71">
        <f t="shared" si="12"/>
        <v>135000</v>
      </c>
      <c r="I603" t="s">
        <v>1197</v>
      </c>
      <c r="J603">
        <v>1510</v>
      </c>
      <c r="K603" t="s">
        <v>431</v>
      </c>
      <c r="L603" t="s">
        <v>434</v>
      </c>
    </row>
    <row r="604" spans="1:12" ht="12.75">
      <c r="A604" s="2">
        <v>39371</v>
      </c>
      <c r="B604" t="s">
        <v>1765</v>
      </c>
      <c r="C604">
        <v>8664</v>
      </c>
      <c r="D604">
        <v>166227</v>
      </c>
      <c r="E604" s="25">
        <v>10440</v>
      </c>
      <c r="F604" s="51">
        <v>0</v>
      </c>
      <c r="G604" s="51" t="s">
        <v>356</v>
      </c>
      <c r="H604" s="71">
        <f t="shared" si="12"/>
        <v>0</v>
      </c>
      <c r="I604" t="s">
        <v>1237</v>
      </c>
      <c r="J604">
        <v>1510</v>
      </c>
      <c r="K604" t="s">
        <v>431</v>
      </c>
      <c r="L604" t="s">
        <v>434</v>
      </c>
    </row>
    <row r="605" spans="1:12" ht="12.75">
      <c r="A605" s="2">
        <v>39371</v>
      </c>
      <c r="B605" t="s">
        <v>1765</v>
      </c>
      <c r="C605">
        <v>8664</v>
      </c>
      <c r="D605">
        <v>166227</v>
      </c>
      <c r="E605">
        <v>900</v>
      </c>
      <c r="F605" s="51">
        <v>0</v>
      </c>
      <c r="G605" s="51" t="s">
        <v>356</v>
      </c>
      <c r="H605" s="71">
        <f t="shared" si="12"/>
        <v>0</v>
      </c>
      <c r="I605" t="s">
        <v>1237</v>
      </c>
      <c r="J605">
        <v>1510</v>
      </c>
      <c r="K605" t="s">
        <v>431</v>
      </c>
      <c r="L605" t="s">
        <v>434</v>
      </c>
    </row>
    <row r="606" spans="1:12" ht="12.75">
      <c r="A606" s="2">
        <v>39371</v>
      </c>
      <c r="B606" t="s">
        <v>1255</v>
      </c>
      <c r="C606">
        <v>5590</v>
      </c>
      <c r="D606">
        <v>13211</v>
      </c>
      <c r="E606" s="25">
        <v>1000000</v>
      </c>
      <c r="F606" s="51">
        <v>33</v>
      </c>
      <c r="G606" s="51" t="s">
        <v>356</v>
      </c>
      <c r="H606" s="71">
        <f t="shared" si="12"/>
        <v>330000</v>
      </c>
      <c r="I606" t="s">
        <v>1257</v>
      </c>
      <c r="J606">
        <v>1510</v>
      </c>
      <c r="K606" t="s">
        <v>431</v>
      </c>
      <c r="L606" t="s">
        <v>434</v>
      </c>
    </row>
    <row r="607" spans="1:12" ht="12.75">
      <c r="A607" s="2">
        <v>39371</v>
      </c>
      <c r="B607" t="s">
        <v>1315</v>
      </c>
      <c r="C607">
        <v>4431</v>
      </c>
      <c r="D607">
        <v>1845</v>
      </c>
      <c r="E607" s="25">
        <v>44000</v>
      </c>
      <c r="F607" s="51">
        <v>161</v>
      </c>
      <c r="G607" s="51" t="s">
        <v>356</v>
      </c>
      <c r="H607" s="71">
        <f t="shared" si="12"/>
        <v>70840</v>
      </c>
      <c r="I607" t="s">
        <v>1316</v>
      </c>
      <c r="J607">
        <v>1510</v>
      </c>
      <c r="K607" t="s">
        <v>431</v>
      </c>
      <c r="L607" t="s">
        <v>434</v>
      </c>
    </row>
    <row r="608" spans="1:12" ht="12.75">
      <c r="A608" s="2">
        <v>39371</v>
      </c>
      <c r="B608" t="s">
        <v>1545</v>
      </c>
      <c r="C608">
        <v>4005</v>
      </c>
      <c r="D608">
        <v>11</v>
      </c>
      <c r="E608" s="25">
        <v>10000</v>
      </c>
      <c r="F608" s="51">
        <v>703</v>
      </c>
      <c r="G608" s="51" t="s">
        <v>356</v>
      </c>
      <c r="H608" s="71">
        <f t="shared" si="12"/>
        <v>70300</v>
      </c>
      <c r="I608" t="s">
        <v>1546</v>
      </c>
      <c r="J608">
        <v>1510</v>
      </c>
      <c r="K608" t="s">
        <v>431</v>
      </c>
      <c r="L608" t="s">
        <v>434</v>
      </c>
    </row>
    <row r="609" spans="1:12" ht="12.75">
      <c r="A609" s="2">
        <v>39371</v>
      </c>
      <c r="B609" t="s">
        <v>584</v>
      </c>
      <c r="C609">
        <v>8198</v>
      </c>
      <c r="D609">
        <v>135355</v>
      </c>
      <c r="E609" s="25">
        <v>1850000</v>
      </c>
      <c r="F609" s="51">
        <v>2</v>
      </c>
      <c r="G609" s="51" t="s">
        <v>356</v>
      </c>
      <c r="H609" s="71">
        <f t="shared" si="12"/>
        <v>37000</v>
      </c>
      <c r="I609" t="s">
        <v>585</v>
      </c>
      <c r="J609">
        <v>1510</v>
      </c>
      <c r="K609" t="s">
        <v>431</v>
      </c>
      <c r="L609" t="s">
        <v>434</v>
      </c>
    </row>
    <row r="610" spans="1:12" ht="12.75">
      <c r="A610" s="2">
        <v>39371</v>
      </c>
      <c r="B610" t="s">
        <v>606</v>
      </c>
      <c r="C610">
        <v>9886</v>
      </c>
      <c r="D610">
        <v>285615</v>
      </c>
      <c r="E610" s="25">
        <v>31250</v>
      </c>
      <c r="F610" s="51">
        <v>20</v>
      </c>
      <c r="G610" s="51" t="s">
        <v>356</v>
      </c>
      <c r="H610" s="71">
        <f t="shared" si="12"/>
        <v>6250</v>
      </c>
      <c r="I610" t="s">
        <v>607</v>
      </c>
      <c r="J610">
        <v>1510</v>
      </c>
      <c r="K610" t="s">
        <v>431</v>
      </c>
      <c r="L610" t="s">
        <v>434</v>
      </c>
    </row>
    <row r="611" spans="1:12" ht="12.75">
      <c r="A611" s="2">
        <v>39371</v>
      </c>
      <c r="B611" t="s">
        <v>666</v>
      </c>
      <c r="C611">
        <v>4971</v>
      </c>
      <c r="D611">
        <v>3879</v>
      </c>
      <c r="E611" s="25">
        <v>100000</v>
      </c>
      <c r="F611" s="51">
        <v>35</v>
      </c>
      <c r="G611" s="51" t="s">
        <v>356</v>
      </c>
      <c r="H611" s="71">
        <f t="shared" si="12"/>
        <v>35000</v>
      </c>
      <c r="I611" t="s">
        <v>667</v>
      </c>
      <c r="J611">
        <v>1510</v>
      </c>
      <c r="K611" t="s">
        <v>431</v>
      </c>
      <c r="L611" t="s">
        <v>434</v>
      </c>
    </row>
    <row r="612" spans="1:12" ht="12.75">
      <c r="A612" s="2">
        <v>39371</v>
      </c>
      <c r="B612" t="s">
        <v>694</v>
      </c>
      <c r="C612">
        <v>7988</v>
      </c>
      <c r="D612">
        <v>125604</v>
      </c>
      <c r="E612" s="25">
        <v>4200</v>
      </c>
      <c r="F612" s="51">
        <v>167.01</v>
      </c>
      <c r="G612" s="51" t="s">
        <v>356</v>
      </c>
      <c r="H612" s="71">
        <f t="shared" si="12"/>
        <v>7014.42</v>
      </c>
      <c r="I612" t="s">
        <v>695</v>
      </c>
      <c r="J612">
        <v>4510</v>
      </c>
      <c r="K612" t="s">
        <v>431</v>
      </c>
      <c r="L612" t="s">
        <v>434</v>
      </c>
    </row>
    <row r="613" spans="1:12" ht="12.75">
      <c r="A613" s="2">
        <v>39371</v>
      </c>
      <c r="B613" t="s">
        <v>723</v>
      </c>
      <c r="C613">
        <v>7859</v>
      </c>
      <c r="D613">
        <v>120164</v>
      </c>
      <c r="E613" s="25">
        <v>500000</v>
      </c>
      <c r="F613" s="51">
        <v>15</v>
      </c>
      <c r="G613" s="51" t="s">
        <v>356</v>
      </c>
      <c r="H613" s="71">
        <f t="shared" si="12"/>
        <v>75000</v>
      </c>
      <c r="I613" t="s">
        <v>4</v>
      </c>
      <c r="J613">
        <v>1010</v>
      </c>
      <c r="K613" t="s">
        <v>431</v>
      </c>
      <c r="L613" t="s">
        <v>434</v>
      </c>
    </row>
    <row r="614" spans="1:12" ht="12.75">
      <c r="A614" s="2">
        <v>39371</v>
      </c>
      <c r="B614" t="s">
        <v>723</v>
      </c>
      <c r="C614">
        <v>7859</v>
      </c>
      <c r="D614">
        <v>120164</v>
      </c>
      <c r="E614" s="25">
        <v>1500000</v>
      </c>
      <c r="F614" s="51">
        <v>10</v>
      </c>
      <c r="G614" s="51" t="s">
        <v>356</v>
      </c>
      <c r="H614" s="71">
        <f t="shared" si="12"/>
        <v>150000</v>
      </c>
      <c r="I614" t="s">
        <v>2</v>
      </c>
      <c r="J614">
        <v>1010</v>
      </c>
      <c r="K614" t="s">
        <v>431</v>
      </c>
      <c r="L614" t="s">
        <v>434</v>
      </c>
    </row>
    <row r="615" spans="1:12" ht="12.75">
      <c r="A615" s="2">
        <v>39371</v>
      </c>
      <c r="B615" t="s">
        <v>9</v>
      </c>
      <c r="C615">
        <v>4530</v>
      </c>
      <c r="D615">
        <v>2218</v>
      </c>
      <c r="E615" s="25">
        <v>131000</v>
      </c>
      <c r="F615" s="51">
        <v>13.78</v>
      </c>
      <c r="G615" s="51" t="s">
        <v>356</v>
      </c>
      <c r="H615" s="71">
        <f t="shared" si="12"/>
        <v>18051.8</v>
      </c>
      <c r="I615" t="s">
        <v>10</v>
      </c>
      <c r="J615">
        <v>1510</v>
      </c>
      <c r="K615" t="s">
        <v>431</v>
      </c>
      <c r="L615" t="s">
        <v>434</v>
      </c>
    </row>
    <row r="616" spans="1:12" ht="12.75">
      <c r="A616" s="2">
        <v>39371</v>
      </c>
      <c r="B616" t="s">
        <v>1590</v>
      </c>
      <c r="C616">
        <v>9147</v>
      </c>
      <c r="D616">
        <v>204636</v>
      </c>
      <c r="E616" s="25">
        <v>12498</v>
      </c>
      <c r="F616" s="51">
        <v>584</v>
      </c>
      <c r="G616" s="51" t="s">
        <v>356</v>
      </c>
      <c r="H616" s="71">
        <f t="shared" si="12"/>
        <v>72988.32</v>
      </c>
      <c r="I616" t="s">
        <v>1594</v>
      </c>
      <c r="J616">
        <v>2540</v>
      </c>
      <c r="K616" t="s">
        <v>431</v>
      </c>
      <c r="L616" t="s">
        <v>434</v>
      </c>
    </row>
    <row r="617" spans="1:12" ht="12.75">
      <c r="A617" s="2">
        <v>39371</v>
      </c>
      <c r="B617" t="s">
        <v>1590</v>
      </c>
      <c r="C617">
        <v>9147</v>
      </c>
      <c r="D617">
        <v>204636</v>
      </c>
      <c r="E617" s="25">
        <v>17510</v>
      </c>
      <c r="F617" s="51">
        <v>425</v>
      </c>
      <c r="G617" s="51" t="s">
        <v>356</v>
      </c>
      <c r="H617" s="71">
        <f t="shared" si="12"/>
        <v>74417.5</v>
      </c>
      <c r="I617" t="s">
        <v>1595</v>
      </c>
      <c r="J617">
        <v>2540</v>
      </c>
      <c r="K617" t="s">
        <v>431</v>
      </c>
      <c r="L617" t="s">
        <v>434</v>
      </c>
    </row>
    <row r="618" spans="1:12" ht="12.75">
      <c r="A618" s="2">
        <v>39371</v>
      </c>
      <c r="B618" t="s">
        <v>777</v>
      </c>
      <c r="C618">
        <v>9777</v>
      </c>
      <c r="D618">
        <v>273657</v>
      </c>
      <c r="E618" s="25">
        <v>164269</v>
      </c>
      <c r="F618" s="51">
        <v>68</v>
      </c>
      <c r="G618" s="51" t="s">
        <v>356</v>
      </c>
      <c r="H618" s="71">
        <f t="shared" si="12"/>
        <v>111702.92</v>
      </c>
      <c r="I618" t="s">
        <v>778</v>
      </c>
      <c r="J618">
        <v>4510</v>
      </c>
      <c r="K618" t="s">
        <v>431</v>
      </c>
      <c r="L618" t="s">
        <v>434</v>
      </c>
    </row>
    <row r="619" spans="1:12" ht="12.75">
      <c r="A619" s="2">
        <v>39371</v>
      </c>
      <c r="B619" t="s">
        <v>777</v>
      </c>
      <c r="C619">
        <v>9777</v>
      </c>
      <c r="D619">
        <v>273657</v>
      </c>
      <c r="E619" s="25">
        <v>117000</v>
      </c>
      <c r="F619" s="51">
        <v>50</v>
      </c>
      <c r="G619" s="51" t="s">
        <v>356</v>
      </c>
      <c r="H619" s="71">
        <f t="shared" si="12"/>
        <v>58500</v>
      </c>
      <c r="I619" t="s">
        <v>1602</v>
      </c>
      <c r="J619">
        <v>4510</v>
      </c>
      <c r="K619" t="s">
        <v>431</v>
      </c>
      <c r="L619" t="s">
        <v>434</v>
      </c>
    </row>
    <row r="620" spans="1:12" ht="12.75">
      <c r="A620" s="2">
        <v>39371</v>
      </c>
      <c r="B620" t="s">
        <v>777</v>
      </c>
      <c r="C620">
        <v>9777</v>
      </c>
      <c r="D620">
        <v>273657</v>
      </c>
      <c r="E620" s="25">
        <v>339158</v>
      </c>
      <c r="F620" s="51">
        <v>69.85</v>
      </c>
      <c r="G620" s="51" t="s">
        <v>356</v>
      </c>
      <c r="H620" s="71">
        <f t="shared" si="12"/>
        <v>236901.86299999998</v>
      </c>
      <c r="I620" t="s">
        <v>1603</v>
      </c>
      <c r="J620">
        <v>4510</v>
      </c>
      <c r="K620" t="s">
        <v>431</v>
      </c>
      <c r="L620" t="s">
        <v>434</v>
      </c>
    </row>
    <row r="621" spans="1:12" ht="12.75">
      <c r="A621" s="2">
        <v>39371</v>
      </c>
      <c r="B621" t="s">
        <v>1638</v>
      </c>
      <c r="C621">
        <v>7347</v>
      </c>
      <c r="D621">
        <v>50576</v>
      </c>
      <c r="E621" s="25">
        <v>347288</v>
      </c>
      <c r="F621" s="51">
        <v>280</v>
      </c>
      <c r="G621" s="51" t="s">
        <v>356</v>
      </c>
      <c r="H621" s="71">
        <f t="shared" si="12"/>
        <v>972406.4</v>
      </c>
      <c r="I621" t="s">
        <v>1237</v>
      </c>
      <c r="J621">
        <v>4510</v>
      </c>
      <c r="K621" t="s">
        <v>431</v>
      </c>
      <c r="L621" t="s">
        <v>434</v>
      </c>
    </row>
    <row r="622" spans="1:12" ht="12.75">
      <c r="A622" s="2">
        <v>39371</v>
      </c>
      <c r="B622" t="s">
        <v>1642</v>
      </c>
      <c r="C622">
        <v>9705</v>
      </c>
      <c r="D622">
        <v>258569</v>
      </c>
      <c r="E622" s="25">
        <v>100000</v>
      </c>
      <c r="F622" s="51">
        <v>110</v>
      </c>
      <c r="G622" s="51" t="s">
        <v>356</v>
      </c>
      <c r="H622" s="71">
        <f t="shared" si="12"/>
        <v>110000</v>
      </c>
      <c r="I622" t="s">
        <v>1643</v>
      </c>
      <c r="J622">
        <v>1510</v>
      </c>
      <c r="K622" t="s">
        <v>431</v>
      </c>
      <c r="L622" t="s">
        <v>434</v>
      </c>
    </row>
    <row r="623" spans="1:12" ht="12.75">
      <c r="A623" s="2">
        <v>39371</v>
      </c>
      <c r="B623" t="s">
        <v>1654</v>
      </c>
      <c r="C623">
        <v>5125</v>
      </c>
      <c r="D623">
        <v>4705</v>
      </c>
      <c r="E623" s="25">
        <v>40000</v>
      </c>
      <c r="F623" s="51">
        <v>133</v>
      </c>
      <c r="G623" s="51" t="s">
        <v>356</v>
      </c>
      <c r="H623" s="71">
        <f t="shared" si="12"/>
        <v>53200</v>
      </c>
      <c r="I623" t="s">
        <v>1658</v>
      </c>
      <c r="J623">
        <v>1510</v>
      </c>
      <c r="K623" t="s">
        <v>431</v>
      </c>
      <c r="L623" t="s">
        <v>434</v>
      </c>
    </row>
    <row r="624" spans="1:12" ht="12.75">
      <c r="A624" s="2">
        <v>39371</v>
      </c>
      <c r="B624" t="s">
        <v>178</v>
      </c>
      <c r="C624">
        <v>9586</v>
      </c>
      <c r="D624">
        <v>247041</v>
      </c>
      <c r="E624" s="25">
        <v>9954</v>
      </c>
      <c r="F624" s="51">
        <v>0</v>
      </c>
      <c r="G624" s="51" t="s">
        <v>356</v>
      </c>
      <c r="H624" s="71">
        <f t="shared" si="12"/>
        <v>0</v>
      </c>
      <c r="I624" t="s">
        <v>1677</v>
      </c>
      <c r="J624">
        <v>1510</v>
      </c>
      <c r="K624" t="s">
        <v>431</v>
      </c>
      <c r="L624" t="s">
        <v>434</v>
      </c>
    </row>
    <row r="625" spans="1:12" ht="12.75">
      <c r="A625" s="2">
        <v>39371</v>
      </c>
      <c r="B625" t="s">
        <v>745</v>
      </c>
      <c r="C625">
        <v>9571</v>
      </c>
      <c r="D625">
        <v>245279</v>
      </c>
      <c r="E625" s="25">
        <v>70000</v>
      </c>
      <c r="F625" s="51">
        <v>20</v>
      </c>
      <c r="G625" s="51" t="s">
        <v>356</v>
      </c>
      <c r="H625" s="71">
        <f t="shared" si="12"/>
        <v>14000</v>
      </c>
      <c r="I625" t="s">
        <v>746</v>
      </c>
      <c r="J625">
        <v>1510</v>
      </c>
      <c r="K625" t="s">
        <v>431</v>
      </c>
      <c r="L625" t="s">
        <v>434</v>
      </c>
    </row>
    <row r="626" spans="1:12" ht="12.75">
      <c r="A626" s="2">
        <v>39371</v>
      </c>
      <c r="B626" t="s">
        <v>213</v>
      </c>
      <c r="C626">
        <v>5649</v>
      </c>
      <c r="D626">
        <v>19282</v>
      </c>
      <c r="E626" s="25">
        <v>22800</v>
      </c>
      <c r="F626" s="51">
        <v>1294</v>
      </c>
      <c r="G626" s="51" t="s">
        <v>356</v>
      </c>
      <c r="H626" s="71">
        <f t="shared" si="12"/>
        <v>295032</v>
      </c>
      <c r="I626" t="s">
        <v>38</v>
      </c>
      <c r="J626">
        <v>3010</v>
      </c>
      <c r="K626" t="s">
        <v>431</v>
      </c>
      <c r="L626" t="s">
        <v>434</v>
      </c>
    </row>
    <row r="627" spans="1:12" ht="12.75">
      <c r="A627" s="2">
        <v>39371</v>
      </c>
      <c r="B627" t="s">
        <v>213</v>
      </c>
      <c r="C627">
        <v>5649</v>
      </c>
      <c r="D627">
        <v>19282</v>
      </c>
      <c r="E627" s="25">
        <v>20000</v>
      </c>
      <c r="F627" s="51">
        <v>1089</v>
      </c>
      <c r="G627" s="51" t="s">
        <v>356</v>
      </c>
      <c r="H627" s="71">
        <f t="shared" si="12"/>
        <v>217800</v>
      </c>
      <c r="I627" t="s">
        <v>959</v>
      </c>
      <c r="J627">
        <v>3010</v>
      </c>
      <c r="K627" t="s">
        <v>431</v>
      </c>
      <c r="L627" t="s">
        <v>434</v>
      </c>
    </row>
    <row r="628" spans="1:12" ht="12.75">
      <c r="A628" s="2">
        <v>39372</v>
      </c>
      <c r="B628" t="s">
        <v>225</v>
      </c>
      <c r="C628">
        <v>9305</v>
      </c>
      <c r="D628">
        <v>219673</v>
      </c>
      <c r="E628" s="25">
        <v>25316</v>
      </c>
      <c r="F628" s="51">
        <v>39.5</v>
      </c>
      <c r="G628" s="51" t="s">
        <v>356</v>
      </c>
      <c r="H628" s="71">
        <f t="shared" si="12"/>
        <v>9999.82</v>
      </c>
      <c r="I628" t="s">
        <v>227</v>
      </c>
      <c r="J628">
        <v>2530</v>
      </c>
      <c r="K628" t="s">
        <v>431</v>
      </c>
      <c r="L628" t="s">
        <v>434</v>
      </c>
    </row>
    <row r="629" spans="1:12" ht="12.75">
      <c r="A629" s="2">
        <v>39372</v>
      </c>
      <c r="B629" t="s">
        <v>948</v>
      </c>
      <c r="C629">
        <v>7787</v>
      </c>
      <c r="D629">
        <v>93311</v>
      </c>
      <c r="E629" s="25">
        <v>28800</v>
      </c>
      <c r="F629" s="51">
        <v>188.132</v>
      </c>
      <c r="G629" s="51" t="s">
        <v>356</v>
      </c>
      <c r="H629" s="71">
        <f t="shared" si="12"/>
        <v>54182.016</v>
      </c>
      <c r="I629" t="s">
        <v>949</v>
      </c>
      <c r="J629">
        <v>2030</v>
      </c>
      <c r="K629" t="s">
        <v>430</v>
      </c>
      <c r="L629" t="s">
        <v>434</v>
      </c>
    </row>
    <row r="630" spans="1:12" ht="12.75">
      <c r="A630" s="2">
        <v>39372</v>
      </c>
      <c r="B630" t="s">
        <v>948</v>
      </c>
      <c r="C630">
        <v>7787</v>
      </c>
      <c r="D630">
        <v>93311</v>
      </c>
      <c r="E630" s="25">
        <v>28800</v>
      </c>
      <c r="F630" s="51">
        <v>164.427</v>
      </c>
      <c r="G630" s="51" t="s">
        <v>356</v>
      </c>
      <c r="H630" s="71">
        <f t="shared" si="12"/>
        <v>47354.975999999995</v>
      </c>
      <c r="I630" t="s">
        <v>950</v>
      </c>
      <c r="J630">
        <v>2030</v>
      </c>
      <c r="K630" t="s">
        <v>430</v>
      </c>
      <c r="L630" t="s">
        <v>434</v>
      </c>
    </row>
    <row r="631" spans="1:12" ht="12.75">
      <c r="A631" s="2">
        <v>39372</v>
      </c>
      <c r="B631" t="s">
        <v>1773</v>
      </c>
      <c r="C631">
        <v>4075</v>
      </c>
      <c r="D631">
        <v>266</v>
      </c>
      <c r="E631" s="25">
        <v>2815</v>
      </c>
      <c r="F631" s="51">
        <v>2349</v>
      </c>
      <c r="G631" s="51" t="s">
        <v>356</v>
      </c>
      <c r="H631" s="71">
        <f t="shared" si="12"/>
        <v>66124.35</v>
      </c>
      <c r="I631" t="s">
        <v>1775</v>
      </c>
      <c r="J631">
        <v>4010</v>
      </c>
      <c r="K631" t="s">
        <v>431</v>
      </c>
      <c r="L631" t="s">
        <v>434</v>
      </c>
    </row>
    <row r="632" spans="1:12" ht="12.75">
      <c r="A632" s="2">
        <v>39372</v>
      </c>
      <c r="B632" t="s">
        <v>1773</v>
      </c>
      <c r="C632">
        <v>4075</v>
      </c>
      <c r="D632">
        <v>266</v>
      </c>
      <c r="E632" s="25">
        <v>3645</v>
      </c>
      <c r="F632" s="51">
        <v>2068</v>
      </c>
      <c r="G632" s="51" t="s">
        <v>356</v>
      </c>
      <c r="H632" s="71">
        <f t="shared" si="12"/>
        <v>75378.6</v>
      </c>
      <c r="I632" t="s">
        <v>1776</v>
      </c>
      <c r="J632">
        <v>4010</v>
      </c>
      <c r="K632" t="s">
        <v>431</v>
      </c>
      <c r="L632" t="s">
        <v>434</v>
      </c>
    </row>
    <row r="633" spans="1:12" ht="12.75">
      <c r="A633" s="2">
        <v>39372</v>
      </c>
      <c r="B633" t="s">
        <v>1773</v>
      </c>
      <c r="C633">
        <v>4075</v>
      </c>
      <c r="D633">
        <v>266</v>
      </c>
      <c r="E633" s="25">
        <v>30138</v>
      </c>
      <c r="F633" s="51">
        <v>1822</v>
      </c>
      <c r="G633" s="51" t="s">
        <v>356</v>
      </c>
      <c r="H633" s="71">
        <f t="shared" si="12"/>
        <v>549114.36</v>
      </c>
      <c r="I633" t="s">
        <v>1168</v>
      </c>
      <c r="J633">
        <v>4010</v>
      </c>
      <c r="K633" t="s">
        <v>431</v>
      </c>
      <c r="L633" t="s">
        <v>434</v>
      </c>
    </row>
    <row r="634" spans="1:12" ht="12.75">
      <c r="A634" s="2">
        <v>39372</v>
      </c>
      <c r="B634" t="s">
        <v>1773</v>
      </c>
      <c r="C634">
        <v>4075</v>
      </c>
      <c r="D634">
        <v>266</v>
      </c>
      <c r="E634" s="25">
        <v>12625</v>
      </c>
      <c r="F634" s="51">
        <v>1803</v>
      </c>
      <c r="G634" s="51" t="s">
        <v>356</v>
      </c>
      <c r="H634" s="71">
        <f t="shared" si="12"/>
        <v>227628.75</v>
      </c>
      <c r="I634" t="s">
        <v>1169</v>
      </c>
      <c r="J634">
        <v>4010</v>
      </c>
      <c r="K634" t="s">
        <v>431</v>
      </c>
      <c r="L634" t="s">
        <v>434</v>
      </c>
    </row>
    <row r="635" spans="1:12" ht="12.75">
      <c r="A635" s="2">
        <v>39372</v>
      </c>
      <c r="B635" t="s">
        <v>1773</v>
      </c>
      <c r="C635">
        <v>4075</v>
      </c>
      <c r="D635">
        <v>266</v>
      </c>
      <c r="E635" s="25">
        <v>14309</v>
      </c>
      <c r="F635" s="51">
        <v>1760</v>
      </c>
      <c r="G635" s="51" t="s">
        <v>356</v>
      </c>
      <c r="H635" s="71">
        <f t="shared" si="12"/>
        <v>251838.4</v>
      </c>
      <c r="I635" t="s">
        <v>1170</v>
      </c>
      <c r="J635">
        <v>4010</v>
      </c>
      <c r="K635" t="s">
        <v>431</v>
      </c>
      <c r="L635" t="s">
        <v>434</v>
      </c>
    </row>
    <row r="636" spans="1:12" ht="12.75">
      <c r="A636" s="2">
        <v>39372</v>
      </c>
      <c r="B636" t="s">
        <v>1773</v>
      </c>
      <c r="C636">
        <v>4075</v>
      </c>
      <c r="D636">
        <v>266</v>
      </c>
      <c r="E636" s="25">
        <v>20990</v>
      </c>
      <c r="F636" s="51">
        <v>1755</v>
      </c>
      <c r="G636" s="51" t="s">
        <v>356</v>
      </c>
      <c r="H636" s="71">
        <f t="shared" si="12"/>
        <v>368374.5</v>
      </c>
      <c r="I636" t="s">
        <v>1171</v>
      </c>
      <c r="J636">
        <v>4010</v>
      </c>
      <c r="K636" t="s">
        <v>431</v>
      </c>
      <c r="L636" t="s">
        <v>434</v>
      </c>
    </row>
    <row r="637" spans="1:12" ht="12.75">
      <c r="A637" s="2">
        <v>39372</v>
      </c>
      <c r="B637" t="s">
        <v>1773</v>
      </c>
      <c r="C637">
        <v>4075</v>
      </c>
      <c r="D637">
        <v>266</v>
      </c>
      <c r="E637" s="25">
        <v>11387</v>
      </c>
      <c r="F637" s="51">
        <v>1734</v>
      </c>
      <c r="G637" s="51" t="s">
        <v>356</v>
      </c>
      <c r="H637" s="71">
        <f t="shared" si="12"/>
        <v>197450.58</v>
      </c>
      <c r="I637" t="s">
        <v>1172</v>
      </c>
      <c r="J637">
        <v>4010</v>
      </c>
      <c r="K637" t="s">
        <v>431</v>
      </c>
      <c r="L637" t="s">
        <v>434</v>
      </c>
    </row>
    <row r="638" spans="1:12" ht="12.75">
      <c r="A638" s="2">
        <v>39372</v>
      </c>
      <c r="B638" t="s">
        <v>1773</v>
      </c>
      <c r="C638">
        <v>4075</v>
      </c>
      <c r="D638">
        <v>266</v>
      </c>
      <c r="E638" s="25">
        <v>12625</v>
      </c>
      <c r="F638" s="51">
        <v>1633</v>
      </c>
      <c r="G638" s="51" t="s">
        <v>356</v>
      </c>
      <c r="H638" s="71">
        <f t="shared" si="12"/>
        <v>206166.25</v>
      </c>
      <c r="I638" t="s">
        <v>1173</v>
      </c>
      <c r="J638">
        <v>4010</v>
      </c>
      <c r="K638" t="s">
        <v>431</v>
      </c>
      <c r="L638" t="s">
        <v>434</v>
      </c>
    </row>
    <row r="639" spans="1:12" ht="12.75">
      <c r="A639" s="2">
        <v>39372</v>
      </c>
      <c r="B639" t="s">
        <v>1773</v>
      </c>
      <c r="C639">
        <v>4075</v>
      </c>
      <c r="D639">
        <v>266</v>
      </c>
      <c r="E639" s="25">
        <v>14750</v>
      </c>
      <c r="F639" s="51">
        <v>1420</v>
      </c>
      <c r="G639" s="51" t="s">
        <v>356</v>
      </c>
      <c r="H639" s="71">
        <f t="shared" si="12"/>
        <v>209450</v>
      </c>
      <c r="I639" t="s">
        <v>1174</v>
      </c>
      <c r="J639">
        <v>4010</v>
      </c>
      <c r="K639" t="s">
        <v>431</v>
      </c>
      <c r="L639" t="s">
        <v>434</v>
      </c>
    </row>
    <row r="640" spans="1:12" ht="12.75">
      <c r="A640" s="2">
        <v>39372</v>
      </c>
      <c r="B640" t="s">
        <v>1773</v>
      </c>
      <c r="C640">
        <v>4075</v>
      </c>
      <c r="D640">
        <v>266</v>
      </c>
      <c r="E640" s="25">
        <v>7500</v>
      </c>
      <c r="F640" s="51">
        <v>1391</v>
      </c>
      <c r="G640" s="51" t="s">
        <v>356</v>
      </c>
      <c r="H640" s="71">
        <f t="shared" si="12"/>
        <v>104325</v>
      </c>
      <c r="I640" t="s">
        <v>1175</v>
      </c>
      <c r="J640">
        <v>4010</v>
      </c>
      <c r="K640" t="s">
        <v>431</v>
      </c>
      <c r="L640" t="s">
        <v>434</v>
      </c>
    </row>
    <row r="641" spans="1:12" ht="12.75">
      <c r="A641" s="2">
        <v>39372</v>
      </c>
      <c r="B641" t="s">
        <v>1773</v>
      </c>
      <c r="C641">
        <v>4075</v>
      </c>
      <c r="D641">
        <v>266</v>
      </c>
      <c r="E641" s="25">
        <v>8900</v>
      </c>
      <c r="F641" s="51">
        <v>1298</v>
      </c>
      <c r="G641" s="51" t="s">
        <v>356</v>
      </c>
      <c r="H641" s="71">
        <f t="shared" si="12"/>
        <v>115522</v>
      </c>
      <c r="I641" t="s">
        <v>1176</v>
      </c>
      <c r="J641">
        <v>4010</v>
      </c>
      <c r="K641" t="s">
        <v>431</v>
      </c>
      <c r="L641" t="s">
        <v>434</v>
      </c>
    </row>
    <row r="642" spans="1:12" ht="12.75">
      <c r="A642" s="2">
        <v>39372</v>
      </c>
      <c r="B642" t="s">
        <v>1202</v>
      </c>
      <c r="C642">
        <v>9173</v>
      </c>
      <c r="D642">
        <v>206908</v>
      </c>
      <c r="E642" s="25">
        <v>500000</v>
      </c>
      <c r="F642" s="51">
        <v>75</v>
      </c>
      <c r="G642" s="51" t="s">
        <v>356</v>
      </c>
      <c r="H642" s="71">
        <f t="shared" si="12"/>
        <v>375000</v>
      </c>
      <c r="I642" t="s">
        <v>1203</v>
      </c>
      <c r="J642">
        <v>1510</v>
      </c>
      <c r="K642" t="s">
        <v>431</v>
      </c>
      <c r="L642" t="s">
        <v>434</v>
      </c>
    </row>
    <row r="643" spans="1:12" ht="12.75">
      <c r="A643" s="2">
        <v>39372</v>
      </c>
      <c r="B643" t="s">
        <v>1231</v>
      </c>
      <c r="C643">
        <v>4206</v>
      </c>
      <c r="D643">
        <v>898</v>
      </c>
      <c r="E643" s="25">
        <v>100000</v>
      </c>
      <c r="F643" s="51">
        <v>136</v>
      </c>
      <c r="G643" s="51" t="s">
        <v>356</v>
      </c>
      <c r="H643" s="71">
        <f t="shared" si="12"/>
        <v>136000</v>
      </c>
      <c r="I643" t="s">
        <v>1232</v>
      </c>
      <c r="J643">
        <v>1010</v>
      </c>
      <c r="K643" t="s">
        <v>431</v>
      </c>
      <c r="L643" t="s">
        <v>434</v>
      </c>
    </row>
    <row r="644" spans="1:12" ht="12.75">
      <c r="A644" s="2">
        <v>39372</v>
      </c>
      <c r="B644" t="s">
        <v>1238</v>
      </c>
      <c r="C644">
        <v>9955</v>
      </c>
      <c r="D644">
        <v>295661</v>
      </c>
      <c r="E644" s="25">
        <v>13949</v>
      </c>
      <c r="F644" s="51">
        <v>0</v>
      </c>
      <c r="G644" s="51" t="s">
        <v>356</v>
      </c>
      <c r="H644" s="71">
        <f t="shared" si="12"/>
        <v>0</v>
      </c>
      <c r="I644" t="s">
        <v>1242</v>
      </c>
      <c r="J644">
        <v>2020</v>
      </c>
      <c r="K644" t="s">
        <v>431</v>
      </c>
      <c r="L644" t="s">
        <v>434</v>
      </c>
    </row>
    <row r="645" spans="1:12" ht="12.75">
      <c r="A645" s="2">
        <v>39372</v>
      </c>
      <c r="B645" t="s">
        <v>285</v>
      </c>
      <c r="C645">
        <v>10271</v>
      </c>
      <c r="D645">
        <v>340452</v>
      </c>
      <c r="E645" s="25">
        <v>1235983</v>
      </c>
      <c r="F645" s="51">
        <v>20</v>
      </c>
      <c r="G645" s="51" t="s">
        <v>356</v>
      </c>
      <c r="H645" s="71">
        <f t="shared" si="12"/>
        <v>247196.6</v>
      </c>
      <c r="I645" t="s">
        <v>1264</v>
      </c>
      <c r="J645">
        <v>9999</v>
      </c>
      <c r="K645" t="s">
        <v>431</v>
      </c>
      <c r="L645" t="s">
        <v>434</v>
      </c>
    </row>
    <row r="646" spans="1:12" ht="12.75">
      <c r="A646" s="2">
        <v>39372</v>
      </c>
      <c r="B646" t="s">
        <v>1270</v>
      </c>
      <c r="C646">
        <v>8845</v>
      </c>
      <c r="D646">
        <v>180454</v>
      </c>
      <c r="E646" s="25">
        <v>10000000</v>
      </c>
      <c r="F646" s="51">
        <v>0.4</v>
      </c>
      <c r="G646" s="51" t="s">
        <v>356</v>
      </c>
      <c r="H646" s="71">
        <f t="shared" si="12"/>
        <v>40000</v>
      </c>
      <c r="I646" t="s">
        <v>1271</v>
      </c>
      <c r="J646">
        <v>1510</v>
      </c>
      <c r="K646" t="s">
        <v>431</v>
      </c>
      <c r="L646" t="s">
        <v>434</v>
      </c>
    </row>
    <row r="647" spans="1:12" ht="12.75">
      <c r="A647" s="2">
        <v>39372</v>
      </c>
      <c r="B647" t="s">
        <v>643</v>
      </c>
      <c r="C647">
        <v>9308</v>
      </c>
      <c r="D647">
        <v>219926</v>
      </c>
      <c r="E647" s="25">
        <v>1500000</v>
      </c>
      <c r="F647" s="51">
        <v>20</v>
      </c>
      <c r="G647" s="51" t="s">
        <v>356</v>
      </c>
      <c r="H647" s="71">
        <f t="shared" si="12"/>
        <v>300000</v>
      </c>
      <c r="I647" t="s">
        <v>644</v>
      </c>
      <c r="J647">
        <v>1510</v>
      </c>
      <c r="K647" t="s">
        <v>431</v>
      </c>
      <c r="L647" t="s">
        <v>434</v>
      </c>
    </row>
    <row r="648" spans="1:12" ht="12.75">
      <c r="A648" s="2">
        <v>39372</v>
      </c>
      <c r="B648" t="s">
        <v>652</v>
      </c>
      <c r="C648">
        <v>8003</v>
      </c>
      <c r="D648">
        <v>125989</v>
      </c>
      <c r="E648" s="25">
        <v>20000</v>
      </c>
      <c r="F648" s="51">
        <v>500</v>
      </c>
      <c r="G648" s="51" t="s">
        <v>356</v>
      </c>
      <c r="H648" s="71">
        <f t="shared" si="12"/>
        <v>100000</v>
      </c>
      <c r="I648" t="s">
        <v>653</v>
      </c>
      <c r="J648">
        <v>1510</v>
      </c>
      <c r="K648" t="s">
        <v>431</v>
      </c>
      <c r="L648" t="s">
        <v>434</v>
      </c>
    </row>
    <row r="649" spans="1:12" ht="12.75">
      <c r="A649" s="2">
        <v>39372</v>
      </c>
      <c r="B649" t="s">
        <v>723</v>
      </c>
      <c r="C649">
        <v>7859</v>
      </c>
      <c r="D649">
        <v>120164</v>
      </c>
      <c r="E649" s="25">
        <v>500000</v>
      </c>
      <c r="F649" s="51">
        <v>10</v>
      </c>
      <c r="G649" s="51" t="s">
        <v>356</v>
      </c>
      <c r="H649" s="71">
        <f t="shared" si="12"/>
        <v>50000</v>
      </c>
      <c r="I649" t="s">
        <v>5</v>
      </c>
      <c r="J649">
        <v>1010</v>
      </c>
      <c r="K649" t="s">
        <v>431</v>
      </c>
      <c r="L649" t="s">
        <v>434</v>
      </c>
    </row>
    <row r="650" spans="1:12" ht="12.75">
      <c r="A650" s="2">
        <v>39372</v>
      </c>
      <c r="B650" t="s">
        <v>1667</v>
      </c>
      <c r="C650">
        <v>7170</v>
      </c>
      <c r="D650">
        <v>37778</v>
      </c>
      <c r="E650" s="25">
        <v>20000000</v>
      </c>
      <c r="F650" s="51">
        <v>2</v>
      </c>
      <c r="G650" s="51" t="s">
        <v>356</v>
      </c>
      <c r="H650" s="71">
        <f aca="true" t="shared" si="13" ref="H650:H713">E650*F650/100</f>
        <v>400000</v>
      </c>
      <c r="I650" t="s">
        <v>1668</v>
      </c>
      <c r="J650">
        <v>2010</v>
      </c>
      <c r="K650" t="s">
        <v>1669</v>
      </c>
      <c r="L650" t="s">
        <v>434</v>
      </c>
    </row>
    <row r="651" spans="1:12" ht="12.75">
      <c r="A651" s="2">
        <v>39372</v>
      </c>
      <c r="B651" t="s">
        <v>1680</v>
      </c>
      <c r="C651">
        <v>5145</v>
      </c>
      <c r="D651">
        <v>4761</v>
      </c>
      <c r="E651" s="25">
        <v>2500</v>
      </c>
      <c r="F651" s="51">
        <v>630</v>
      </c>
      <c r="G651" s="51" t="s">
        <v>356</v>
      </c>
      <c r="H651" s="71">
        <f t="shared" si="13"/>
        <v>15750</v>
      </c>
      <c r="I651" t="s">
        <v>1683</v>
      </c>
      <c r="J651">
        <v>3510</v>
      </c>
      <c r="K651" t="s">
        <v>431</v>
      </c>
      <c r="L651" t="s">
        <v>434</v>
      </c>
    </row>
    <row r="652" spans="1:12" ht="12.75">
      <c r="A652" s="2">
        <v>39372</v>
      </c>
      <c r="B652" t="s">
        <v>1718</v>
      </c>
      <c r="C652">
        <v>5211</v>
      </c>
      <c r="D652">
        <v>4909</v>
      </c>
      <c r="E652" s="25">
        <v>200000</v>
      </c>
      <c r="F652" s="51">
        <v>17</v>
      </c>
      <c r="G652" s="51" t="s">
        <v>356</v>
      </c>
      <c r="H652" s="71">
        <f t="shared" si="13"/>
        <v>34000</v>
      </c>
      <c r="I652" t="s">
        <v>1719</v>
      </c>
      <c r="J652">
        <v>1510</v>
      </c>
      <c r="K652" t="s">
        <v>431</v>
      </c>
      <c r="L652" t="s">
        <v>434</v>
      </c>
    </row>
    <row r="653" spans="1:12" ht="12.75">
      <c r="A653" s="2">
        <v>39372</v>
      </c>
      <c r="B653" t="s">
        <v>753</v>
      </c>
      <c r="C653">
        <v>7854</v>
      </c>
      <c r="D653">
        <v>98560</v>
      </c>
      <c r="E653" s="25">
        <v>3632</v>
      </c>
      <c r="F653" s="51">
        <v>140</v>
      </c>
      <c r="G653" s="51" t="s">
        <v>356</v>
      </c>
      <c r="H653" s="71">
        <f t="shared" si="13"/>
        <v>5084.8</v>
      </c>
      <c r="I653" t="s">
        <v>754</v>
      </c>
      <c r="J653">
        <v>1510</v>
      </c>
      <c r="K653" t="s">
        <v>431</v>
      </c>
      <c r="L653" t="s">
        <v>434</v>
      </c>
    </row>
    <row r="654" spans="1:12" ht="12.75">
      <c r="A654" s="2">
        <v>39372</v>
      </c>
      <c r="B654" t="s">
        <v>753</v>
      </c>
      <c r="C654">
        <v>7854</v>
      </c>
      <c r="D654">
        <v>98560</v>
      </c>
      <c r="E654" s="25">
        <v>442500</v>
      </c>
      <c r="F654" s="51">
        <v>25</v>
      </c>
      <c r="G654" s="51" t="s">
        <v>356</v>
      </c>
      <c r="H654" s="71">
        <f t="shared" si="13"/>
        <v>110625</v>
      </c>
      <c r="I654" t="s">
        <v>580</v>
      </c>
      <c r="J654">
        <v>1510</v>
      </c>
      <c r="K654" t="s">
        <v>431</v>
      </c>
      <c r="L654" t="s">
        <v>434</v>
      </c>
    </row>
    <row r="655" spans="1:12" ht="12.75">
      <c r="A655" s="2">
        <v>39373</v>
      </c>
      <c r="B655" t="s">
        <v>218</v>
      </c>
      <c r="C655">
        <v>9801</v>
      </c>
      <c r="D655">
        <v>275792</v>
      </c>
      <c r="E655" s="25">
        <v>166667</v>
      </c>
      <c r="F655" s="51">
        <v>100</v>
      </c>
      <c r="G655" s="51" t="s">
        <v>356</v>
      </c>
      <c r="H655" s="71">
        <f t="shared" si="13"/>
        <v>166667</v>
      </c>
      <c r="I655" t="s">
        <v>219</v>
      </c>
      <c r="J655">
        <v>2010</v>
      </c>
      <c r="K655" t="s">
        <v>431</v>
      </c>
      <c r="L655" t="s">
        <v>434</v>
      </c>
    </row>
    <row r="656" spans="1:12" ht="12.75">
      <c r="A656" s="2">
        <v>39373</v>
      </c>
      <c r="B656" t="s">
        <v>1202</v>
      </c>
      <c r="C656">
        <v>9173</v>
      </c>
      <c r="D656">
        <v>206908</v>
      </c>
      <c r="E656" s="25">
        <v>500000</v>
      </c>
      <c r="F656" s="51">
        <v>35</v>
      </c>
      <c r="G656" s="51" t="s">
        <v>356</v>
      </c>
      <c r="H656" s="71">
        <f t="shared" si="13"/>
        <v>175000</v>
      </c>
      <c r="I656" t="s">
        <v>1184</v>
      </c>
      <c r="J656">
        <v>1510</v>
      </c>
      <c r="K656" t="s">
        <v>431</v>
      </c>
      <c r="L656" t="s">
        <v>434</v>
      </c>
    </row>
    <row r="657" spans="1:12" ht="12.75">
      <c r="A657" s="2">
        <v>39373</v>
      </c>
      <c r="B657" t="s">
        <v>1202</v>
      </c>
      <c r="C657">
        <v>9173</v>
      </c>
      <c r="D657">
        <v>206908</v>
      </c>
      <c r="E657" s="25">
        <v>500000</v>
      </c>
      <c r="F657" s="51">
        <v>30</v>
      </c>
      <c r="G657" s="51" t="s">
        <v>356</v>
      </c>
      <c r="H657" s="71">
        <f t="shared" si="13"/>
        <v>150000</v>
      </c>
      <c r="I657" t="s">
        <v>1204</v>
      </c>
      <c r="J657">
        <v>1510</v>
      </c>
      <c r="K657" t="s">
        <v>431</v>
      </c>
      <c r="L657" t="s">
        <v>434</v>
      </c>
    </row>
    <row r="658" spans="1:12" ht="12.75">
      <c r="A658" s="2">
        <v>39373</v>
      </c>
      <c r="B658" t="s">
        <v>1202</v>
      </c>
      <c r="C658">
        <v>9173</v>
      </c>
      <c r="D658">
        <v>206908</v>
      </c>
      <c r="E658" s="25">
        <v>500000</v>
      </c>
      <c r="F658" s="51">
        <v>25</v>
      </c>
      <c r="G658" s="51" t="s">
        <v>356</v>
      </c>
      <c r="H658" s="71">
        <f t="shared" si="13"/>
        <v>125000</v>
      </c>
      <c r="I658" t="s">
        <v>1183</v>
      </c>
      <c r="J658">
        <v>1510</v>
      </c>
      <c r="K658" t="s">
        <v>431</v>
      </c>
      <c r="L658" t="s">
        <v>434</v>
      </c>
    </row>
    <row r="659" spans="1:12" ht="12.75">
      <c r="A659" s="2">
        <v>39373</v>
      </c>
      <c r="B659" t="s">
        <v>620</v>
      </c>
      <c r="C659">
        <v>10185</v>
      </c>
      <c r="D659">
        <v>327370</v>
      </c>
      <c r="E659" s="25">
        <v>16000</v>
      </c>
      <c r="F659" s="51">
        <v>55</v>
      </c>
      <c r="G659" s="51" t="s">
        <v>356</v>
      </c>
      <c r="H659" s="71">
        <f t="shared" si="13"/>
        <v>8800</v>
      </c>
      <c r="I659" t="s">
        <v>621</v>
      </c>
      <c r="J659">
        <v>1010</v>
      </c>
      <c r="K659" t="s">
        <v>431</v>
      </c>
      <c r="L659" t="s">
        <v>434</v>
      </c>
    </row>
    <row r="660" spans="1:12" ht="12.75">
      <c r="A660" s="2">
        <v>39373</v>
      </c>
      <c r="B660" t="s">
        <v>633</v>
      </c>
      <c r="C660">
        <v>4688</v>
      </c>
      <c r="D660">
        <v>2712</v>
      </c>
      <c r="E660" s="25">
        <v>1600</v>
      </c>
      <c r="F660" s="51">
        <v>725</v>
      </c>
      <c r="G660" s="51" t="s">
        <v>356</v>
      </c>
      <c r="H660" s="71">
        <f t="shared" si="13"/>
        <v>11600</v>
      </c>
      <c r="I660" t="s">
        <v>634</v>
      </c>
      <c r="J660">
        <v>1510</v>
      </c>
      <c r="K660" t="s">
        <v>431</v>
      </c>
      <c r="L660" t="s">
        <v>434</v>
      </c>
    </row>
    <row r="661" spans="1:12" ht="12.75">
      <c r="A661" s="2">
        <v>39373</v>
      </c>
      <c r="B661" t="s">
        <v>11</v>
      </c>
      <c r="C661">
        <v>9298</v>
      </c>
      <c r="D661">
        <v>218652</v>
      </c>
      <c r="E661" s="25">
        <v>6000</v>
      </c>
      <c r="F661" s="51">
        <v>1978</v>
      </c>
      <c r="G661" s="51" t="s">
        <v>356</v>
      </c>
      <c r="H661" s="71">
        <f t="shared" si="13"/>
        <v>118680</v>
      </c>
      <c r="I661" t="s">
        <v>16</v>
      </c>
      <c r="J661">
        <v>2540</v>
      </c>
      <c r="K661" t="s">
        <v>13</v>
      </c>
      <c r="L661" t="s">
        <v>434</v>
      </c>
    </row>
    <row r="662" spans="1:12" ht="12.75">
      <c r="A662" s="2">
        <v>39373</v>
      </c>
      <c r="B662" t="s">
        <v>11</v>
      </c>
      <c r="C662">
        <v>9298</v>
      </c>
      <c r="D662">
        <v>218652</v>
      </c>
      <c r="E662" s="25">
        <v>3300</v>
      </c>
      <c r="F662" s="51">
        <v>1604</v>
      </c>
      <c r="G662" s="51" t="s">
        <v>356</v>
      </c>
      <c r="H662" s="71">
        <f t="shared" si="13"/>
        <v>52932</v>
      </c>
      <c r="I662" t="s">
        <v>17</v>
      </c>
      <c r="J662">
        <v>2540</v>
      </c>
      <c r="K662" t="s">
        <v>13</v>
      </c>
      <c r="L662" t="s">
        <v>434</v>
      </c>
    </row>
    <row r="663" spans="1:12" ht="12.75">
      <c r="A663" s="2">
        <v>39373</v>
      </c>
      <c r="B663" t="s">
        <v>1582</v>
      </c>
      <c r="C663">
        <v>4650</v>
      </c>
      <c r="D663">
        <v>2601</v>
      </c>
      <c r="E663" s="25">
        <v>6784</v>
      </c>
      <c r="F663" s="51">
        <v>733</v>
      </c>
      <c r="G663" s="51" t="s">
        <v>356</v>
      </c>
      <c r="H663" s="71">
        <f t="shared" si="13"/>
        <v>49726.72</v>
      </c>
      <c r="I663" t="s">
        <v>1583</v>
      </c>
      <c r="J663">
        <v>1510</v>
      </c>
      <c r="K663" t="s">
        <v>431</v>
      </c>
      <c r="L663" t="s">
        <v>434</v>
      </c>
    </row>
    <row r="664" spans="1:12" ht="12.75">
      <c r="A664" s="2">
        <v>39373</v>
      </c>
      <c r="B664" t="s">
        <v>1604</v>
      </c>
      <c r="C664">
        <v>5037</v>
      </c>
      <c r="D664">
        <v>4415</v>
      </c>
      <c r="E664">
        <v>624</v>
      </c>
      <c r="F664" s="51">
        <v>7961</v>
      </c>
      <c r="G664" s="51" t="s">
        <v>356</v>
      </c>
      <c r="H664" s="71">
        <f t="shared" si="13"/>
        <v>49676.64</v>
      </c>
      <c r="I664" t="s">
        <v>1605</v>
      </c>
      <c r="J664">
        <v>4020</v>
      </c>
      <c r="K664" t="s">
        <v>431</v>
      </c>
      <c r="L664" t="s">
        <v>434</v>
      </c>
    </row>
    <row r="665" spans="1:12" ht="12.75">
      <c r="A665" s="2">
        <v>39373</v>
      </c>
      <c r="B665" t="s">
        <v>1604</v>
      </c>
      <c r="C665">
        <v>5037</v>
      </c>
      <c r="D665">
        <v>4415</v>
      </c>
      <c r="E665" s="25">
        <v>2170</v>
      </c>
      <c r="F665" s="51">
        <v>7372</v>
      </c>
      <c r="G665" s="51" t="s">
        <v>356</v>
      </c>
      <c r="H665" s="71">
        <f t="shared" si="13"/>
        <v>159972.4</v>
      </c>
      <c r="I665" t="s">
        <v>1606</v>
      </c>
      <c r="J665">
        <v>4020</v>
      </c>
      <c r="K665" t="s">
        <v>431</v>
      </c>
      <c r="L665" t="s">
        <v>434</v>
      </c>
    </row>
    <row r="666" spans="1:12" ht="12.75">
      <c r="A666" s="2">
        <v>39373</v>
      </c>
      <c r="B666" t="s">
        <v>1638</v>
      </c>
      <c r="C666">
        <v>7347</v>
      </c>
      <c r="D666">
        <v>50576</v>
      </c>
      <c r="E666" s="25">
        <v>140000</v>
      </c>
      <c r="F666" s="51">
        <v>64.96</v>
      </c>
      <c r="G666" s="51" t="s">
        <v>356</v>
      </c>
      <c r="H666" s="71">
        <f t="shared" si="13"/>
        <v>90944</v>
      </c>
      <c r="I666" t="s">
        <v>1639</v>
      </c>
      <c r="J666">
        <v>4510</v>
      </c>
      <c r="K666" t="s">
        <v>431</v>
      </c>
      <c r="L666" t="s">
        <v>434</v>
      </c>
    </row>
    <row r="667" spans="1:12" ht="12.75">
      <c r="A667" s="2">
        <v>39373</v>
      </c>
      <c r="B667" t="s">
        <v>1728</v>
      </c>
      <c r="C667">
        <v>4097</v>
      </c>
      <c r="D667">
        <v>454</v>
      </c>
      <c r="E667" s="25">
        <v>3000</v>
      </c>
      <c r="F667" s="51">
        <v>134</v>
      </c>
      <c r="G667" s="51" t="s">
        <v>356</v>
      </c>
      <c r="H667" s="71">
        <f t="shared" si="13"/>
        <v>4020</v>
      </c>
      <c r="I667" t="s">
        <v>1733</v>
      </c>
      <c r="J667">
        <v>4510</v>
      </c>
      <c r="K667" t="s">
        <v>431</v>
      </c>
      <c r="L667" t="s">
        <v>434</v>
      </c>
    </row>
    <row r="668" spans="1:12" s="54" customFormat="1" ht="12.75">
      <c r="A668" s="2">
        <v>39373</v>
      </c>
      <c r="B668" t="s">
        <v>1728</v>
      </c>
      <c r="C668">
        <v>4097</v>
      </c>
      <c r="D668">
        <v>454</v>
      </c>
      <c r="E668" s="25">
        <v>8376</v>
      </c>
      <c r="F668" s="51">
        <v>119</v>
      </c>
      <c r="G668" s="51" t="s">
        <v>356</v>
      </c>
      <c r="H668" s="71">
        <f t="shared" si="13"/>
        <v>9967.44</v>
      </c>
      <c r="I668" t="s">
        <v>1734</v>
      </c>
      <c r="J668">
        <v>4510</v>
      </c>
      <c r="K668" t="s">
        <v>431</v>
      </c>
      <c r="L668" t="s">
        <v>434</v>
      </c>
    </row>
    <row r="669" spans="1:12" ht="12.75">
      <c r="A669" s="2">
        <v>39373</v>
      </c>
      <c r="B669" t="s">
        <v>1728</v>
      </c>
      <c r="C669">
        <v>4097</v>
      </c>
      <c r="D669">
        <v>454</v>
      </c>
      <c r="E669" s="25">
        <v>10000</v>
      </c>
      <c r="F669" s="51">
        <v>137</v>
      </c>
      <c r="G669" s="51" t="s">
        <v>356</v>
      </c>
      <c r="H669" s="71">
        <f t="shared" si="13"/>
        <v>13700</v>
      </c>
      <c r="I669" t="s">
        <v>1735</v>
      </c>
      <c r="J669">
        <v>4510</v>
      </c>
      <c r="K669" t="s">
        <v>431</v>
      </c>
      <c r="L669" t="s">
        <v>434</v>
      </c>
    </row>
    <row r="670" spans="1:12" ht="12.75">
      <c r="A670" s="2">
        <v>39373</v>
      </c>
      <c r="B670" t="s">
        <v>1728</v>
      </c>
      <c r="C670">
        <v>4097</v>
      </c>
      <c r="D670">
        <v>454</v>
      </c>
      <c r="E670" s="25">
        <v>7500</v>
      </c>
      <c r="F670" s="51">
        <v>97</v>
      </c>
      <c r="G670" s="51" t="s">
        <v>356</v>
      </c>
      <c r="H670" s="71">
        <f t="shared" si="13"/>
        <v>7275</v>
      </c>
      <c r="I670" t="s">
        <v>1736</v>
      </c>
      <c r="J670">
        <v>4510</v>
      </c>
      <c r="K670" t="s">
        <v>431</v>
      </c>
      <c r="L670" t="s">
        <v>434</v>
      </c>
    </row>
    <row r="671" spans="1:12" ht="12.75">
      <c r="A671" s="2">
        <v>39373</v>
      </c>
      <c r="B671" t="s">
        <v>1728</v>
      </c>
      <c r="C671">
        <v>4097</v>
      </c>
      <c r="D671">
        <v>454</v>
      </c>
      <c r="E671">
        <v>500</v>
      </c>
      <c r="F671" s="51">
        <v>42</v>
      </c>
      <c r="G671" s="51" t="s">
        <v>356</v>
      </c>
      <c r="H671" s="71">
        <f t="shared" si="13"/>
        <v>210</v>
      </c>
      <c r="I671" t="s">
        <v>1737</v>
      </c>
      <c r="J671">
        <v>4510</v>
      </c>
      <c r="K671" t="s">
        <v>431</v>
      </c>
      <c r="L671" t="s">
        <v>434</v>
      </c>
    </row>
    <row r="672" spans="1:12" ht="12.75">
      <c r="A672" s="2">
        <v>39373</v>
      </c>
      <c r="B672" t="s">
        <v>1738</v>
      </c>
      <c r="C672">
        <v>7134</v>
      </c>
      <c r="D672">
        <v>33051</v>
      </c>
      <c r="E672" s="25">
        <v>41666</v>
      </c>
      <c r="F672" s="51">
        <v>934</v>
      </c>
      <c r="G672" s="51" t="s">
        <v>356</v>
      </c>
      <c r="H672" s="71">
        <f t="shared" si="13"/>
        <v>389160.44</v>
      </c>
      <c r="I672" t="s">
        <v>739</v>
      </c>
      <c r="J672">
        <v>2010</v>
      </c>
      <c r="K672" t="s">
        <v>431</v>
      </c>
      <c r="L672" t="s">
        <v>434</v>
      </c>
    </row>
    <row r="673" spans="1:12" ht="12.75">
      <c r="A673" s="2">
        <v>39373</v>
      </c>
      <c r="B673" t="s">
        <v>1738</v>
      </c>
      <c r="C673">
        <v>7134</v>
      </c>
      <c r="D673">
        <v>33051</v>
      </c>
      <c r="E673" s="25">
        <v>44333</v>
      </c>
      <c r="F673" s="51">
        <v>445</v>
      </c>
      <c r="G673" s="51" t="s">
        <v>356</v>
      </c>
      <c r="H673" s="71">
        <f t="shared" si="13"/>
        <v>197281.85</v>
      </c>
      <c r="I673" t="s">
        <v>1739</v>
      </c>
      <c r="J673">
        <v>2010</v>
      </c>
      <c r="K673" t="s">
        <v>431</v>
      </c>
      <c r="L673" t="s">
        <v>434</v>
      </c>
    </row>
    <row r="674" spans="1:12" ht="12.75">
      <c r="A674" s="2">
        <v>39373</v>
      </c>
      <c r="B674" t="s">
        <v>911</v>
      </c>
      <c r="C674">
        <v>8775</v>
      </c>
      <c r="D674">
        <v>174792</v>
      </c>
      <c r="E674" s="25">
        <v>1185922</v>
      </c>
      <c r="F674" s="51">
        <v>4432</v>
      </c>
      <c r="G674" s="51" t="s">
        <v>356</v>
      </c>
      <c r="H674" s="71">
        <f t="shared" si="13"/>
        <v>52560063.04</v>
      </c>
      <c r="I674" t="s">
        <v>1427</v>
      </c>
      <c r="J674">
        <v>1010</v>
      </c>
      <c r="K674" t="s">
        <v>431</v>
      </c>
      <c r="L674" t="s">
        <v>434</v>
      </c>
    </row>
    <row r="675" spans="1:12" ht="12.75">
      <c r="A675" s="2">
        <v>39373</v>
      </c>
      <c r="B675" t="s">
        <v>962</v>
      </c>
      <c r="C675">
        <v>9438</v>
      </c>
      <c r="D675">
        <v>231751</v>
      </c>
      <c r="E675" s="25">
        <v>500000</v>
      </c>
      <c r="F675" s="51">
        <v>30</v>
      </c>
      <c r="G675" s="51" t="s">
        <v>356</v>
      </c>
      <c r="H675" s="71">
        <f t="shared" si="13"/>
        <v>150000</v>
      </c>
      <c r="I675" t="s">
        <v>963</v>
      </c>
      <c r="J675">
        <v>1510</v>
      </c>
      <c r="K675" t="s">
        <v>431</v>
      </c>
      <c r="L675" t="s">
        <v>434</v>
      </c>
    </row>
    <row r="676" spans="1:12" ht="12.75">
      <c r="A676" s="2">
        <v>39374</v>
      </c>
      <c r="B676" t="s">
        <v>1771</v>
      </c>
      <c r="C676">
        <v>5401</v>
      </c>
      <c r="D676">
        <v>5756</v>
      </c>
      <c r="E676" s="25">
        <v>5000000</v>
      </c>
      <c r="F676" s="51">
        <v>4</v>
      </c>
      <c r="G676" s="51" t="s">
        <v>356</v>
      </c>
      <c r="H676" s="71">
        <f t="shared" si="13"/>
        <v>200000</v>
      </c>
      <c r="I676" t="s">
        <v>1772</v>
      </c>
      <c r="J676">
        <v>4510</v>
      </c>
      <c r="K676" t="s">
        <v>431</v>
      </c>
      <c r="L676" t="s">
        <v>434</v>
      </c>
    </row>
    <row r="677" spans="1:12" ht="12.75">
      <c r="A677" s="2">
        <v>39374</v>
      </c>
      <c r="B677" t="s">
        <v>1187</v>
      </c>
      <c r="C677">
        <v>4120</v>
      </c>
      <c r="D677">
        <v>510</v>
      </c>
      <c r="E677" s="25">
        <v>23995</v>
      </c>
      <c r="F677" s="51">
        <v>146</v>
      </c>
      <c r="G677" s="51" t="s">
        <v>356</v>
      </c>
      <c r="H677" s="71">
        <f t="shared" si="13"/>
        <v>35032.7</v>
      </c>
      <c r="I677" t="s">
        <v>1189</v>
      </c>
      <c r="J677">
        <v>1010</v>
      </c>
      <c r="K677" t="s">
        <v>431</v>
      </c>
      <c r="L677" t="s">
        <v>434</v>
      </c>
    </row>
    <row r="678" spans="1:12" ht="12.75">
      <c r="A678" s="2">
        <v>39374</v>
      </c>
      <c r="B678" t="s">
        <v>1503</v>
      </c>
      <c r="C678">
        <v>5207</v>
      </c>
      <c r="D678">
        <v>4898</v>
      </c>
      <c r="E678" s="25">
        <v>300000</v>
      </c>
      <c r="F678" s="51">
        <v>11</v>
      </c>
      <c r="G678" s="51" t="s">
        <v>356</v>
      </c>
      <c r="H678" s="71">
        <f t="shared" si="13"/>
        <v>33000</v>
      </c>
      <c r="I678" t="s">
        <v>1504</v>
      </c>
      <c r="J678">
        <v>2520</v>
      </c>
      <c r="K678" t="s">
        <v>431</v>
      </c>
      <c r="L678" t="s">
        <v>434</v>
      </c>
    </row>
    <row r="679" spans="1:12" ht="12.75">
      <c r="A679" s="2">
        <v>39374</v>
      </c>
      <c r="B679" t="s">
        <v>1238</v>
      </c>
      <c r="C679">
        <v>9955</v>
      </c>
      <c r="D679">
        <v>295661</v>
      </c>
      <c r="E679" s="25">
        <v>5128</v>
      </c>
      <c r="F679" s="51">
        <v>820</v>
      </c>
      <c r="G679" s="51" t="s">
        <v>356</v>
      </c>
      <c r="H679" s="71">
        <f t="shared" si="13"/>
        <v>42049.6</v>
      </c>
      <c r="I679" t="s">
        <v>1247</v>
      </c>
      <c r="J679">
        <v>2020</v>
      </c>
      <c r="K679" t="s">
        <v>431</v>
      </c>
      <c r="L679" t="s">
        <v>434</v>
      </c>
    </row>
    <row r="680" spans="1:12" ht="12.75">
      <c r="A680" s="2">
        <v>39374</v>
      </c>
      <c r="B680" t="s">
        <v>1238</v>
      </c>
      <c r="C680">
        <v>9955</v>
      </c>
      <c r="D680">
        <v>295661</v>
      </c>
      <c r="E680" s="25">
        <v>1740</v>
      </c>
      <c r="F680" s="51">
        <v>609</v>
      </c>
      <c r="G680" s="51" t="s">
        <v>356</v>
      </c>
      <c r="H680" s="71">
        <f t="shared" si="13"/>
        <v>10596.6</v>
      </c>
      <c r="I680" t="s">
        <v>1248</v>
      </c>
      <c r="J680">
        <v>2020</v>
      </c>
      <c r="K680" t="s">
        <v>431</v>
      </c>
      <c r="L680" t="s">
        <v>434</v>
      </c>
    </row>
    <row r="681" spans="1:12" ht="12.75">
      <c r="A681" s="2">
        <v>39374</v>
      </c>
      <c r="B681" t="s">
        <v>1238</v>
      </c>
      <c r="C681">
        <v>9955</v>
      </c>
      <c r="D681">
        <v>295661</v>
      </c>
      <c r="E681" s="25">
        <v>1616</v>
      </c>
      <c r="F681" s="51">
        <v>474</v>
      </c>
      <c r="G681" s="51" t="s">
        <v>356</v>
      </c>
      <c r="H681" s="71">
        <f t="shared" si="13"/>
        <v>7659.84</v>
      </c>
      <c r="I681" t="s">
        <v>1249</v>
      </c>
      <c r="J681">
        <v>2020</v>
      </c>
      <c r="K681" t="s">
        <v>431</v>
      </c>
      <c r="L681" t="s">
        <v>434</v>
      </c>
    </row>
    <row r="682" spans="1:12" ht="12.75">
      <c r="A682" s="2">
        <v>39374</v>
      </c>
      <c r="B682" t="s">
        <v>1238</v>
      </c>
      <c r="C682">
        <v>9955</v>
      </c>
      <c r="D682">
        <v>295661</v>
      </c>
      <c r="E682" s="25">
        <v>76670</v>
      </c>
      <c r="F682" s="51">
        <v>563</v>
      </c>
      <c r="G682" s="51" t="s">
        <v>356</v>
      </c>
      <c r="H682" s="71">
        <f t="shared" si="13"/>
        <v>431652.1</v>
      </c>
      <c r="I682" t="s">
        <v>1250</v>
      </c>
      <c r="J682">
        <v>2020</v>
      </c>
      <c r="K682" t="s">
        <v>431</v>
      </c>
      <c r="L682" t="s">
        <v>434</v>
      </c>
    </row>
    <row r="683" spans="1:12" ht="12.75">
      <c r="A683" s="2">
        <v>39374</v>
      </c>
      <c r="B683" t="s">
        <v>1272</v>
      </c>
      <c r="C683">
        <v>7228</v>
      </c>
      <c r="D683">
        <v>43158</v>
      </c>
      <c r="E683" s="25">
        <v>200000</v>
      </c>
      <c r="F683" s="51">
        <v>10</v>
      </c>
      <c r="G683" s="51" t="s">
        <v>356</v>
      </c>
      <c r="H683" s="71">
        <f t="shared" si="13"/>
        <v>20000</v>
      </c>
      <c r="I683" t="s">
        <v>1273</v>
      </c>
      <c r="J683">
        <v>1010</v>
      </c>
      <c r="K683" t="s">
        <v>431</v>
      </c>
      <c r="L683" t="s">
        <v>434</v>
      </c>
    </row>
    <row r="684" spans="1:12" ht="12.75">
      <c r="A684" s="2">
        <v>39374</v>
      </c>
      <c r="B684" t="s">
        <v>1272</v>
      </c>
      <c r="C684">
        <v>7228</v>
      </c>
      <c r="D684">
        <v>43158</v>
      </c>
      <c r="E684" s="25">
        <v>2000000</v>
      </c>
      <c r="F684" s="51">
        <v>5</v>
      </c>
      <c r="G684" s="51" t="s">
        <v>356</v>
      </c>
      <c r="H684" s="71">
        <f t="shared" si="13"/>
        <v>100000</v>
      </c>
      <c r="I684" t="s">
        <v>1274</v>
      </c>
      <c r="J684">
        <v>1010</v>
      </c>
      <c r="K684" t="s">
        <v>431</v>
      </c>
      <c r="L684" t="s">
        <v>434</v>
      </c>
    </row>
    <row r="685" spans="1:12" ht="12.75">
      <c r="A685" s="2">
        <v>39374</v>
      </c>
      <c r="B685" t="s">
        <v>588</v>
      </c>
      <c r="C685">
        <v>8592</v>
      </c>
      <c r="D685">
        <v>159409</v>
      </c>
      <c r="E685" s="25">
        <v>5000</v>
      </c>
      <c r="F685" s="51">
        <v>1012</v>
      </c>
      <c r="G685" s="51" t="s">
        <v>356</v>
      </c>
      <c r="H685" s="71">
        <f t="shared" si="13"/>
        <v>50600</v>
      </c>
      <c r="I685" t="s">
        <v>589</v>
      </c>
      <c r="J685">
        <v>4010</v>
      </c>
      <c r="K685" t="s">
        <v>431</v>
      </c>
      <c r="L685" t="s">
        <v>434</v>
      </c>
    </row>
    <row r="686" spans="1:12" ht="12.75">
      <c r="A686" s="2">
        <v>39374</v>
      </c>
      <c r="B686" t="s">
        <v>625</v>
      </c>
      <c r="C686">
        <v>8339</v>
      </c>
      <c r="D686">
        <v>140385</v>
      </c>
      <c r="E686" s="25">
        <v>94230</v>
      </c>
      <c r="F686" s="51">
        <v>21</v>
      </c>
      <c r="G686" s="51" t="s">
        <v>356</v>
      </c>
      <c r="H686" s="71">
        <f t="shared" si="13"/>
        <v>19788.3</v>
      </c>
      <c r="I686" t="s">
        <v>1182</v>
      </c>
      <c r="J686">
        <v>4510</v>
      </c>
      <c r="K686" t="s">
        <v>431</v>
      </c>
      <c r="L686" t="s">
        <v>434</v>
      </c>
    </row>
    <row r="687" spans="1:12" ht="12.75">
      <c r="A687" s="2">
        <v>39374</v>
      </c>
      <c r="B687" t="s">
        <v>692</v>
      </c>
      <c r="C687">
        <v>9230</v>
      </c>
      <c r="D687">
        <v>210901</v>
      </c>
      <c r="E687" s="25">
        <v>9000000</v>
      </c>
      <c r="F687" s="51">
        <v>1</v>
      </c>
      <c r="G687" s="51" t="s">
        <v>356</v>
      </c>
      <c r="H687" s="71">
        <f t="shared" si="13"/>
        <v>90000</v>
      </c>
      <c r="I687" t="s">
        <v>693</v>
      </c>
      <c r="J687">
        <v>2540</v>
      </c>
      <c r="K687" t="s">
        <v>431</v>
      </c>
      <c r="L687" t="s">
        <v>434</v>
      </c>
    </row>
    <row r="688" spans="1:12" ht="12.75">
      <c r="A688" s="2">
        <v>39374</v>
      </c>
      <c r="B688" t="s">
        <v>703</v>
      </c>
      <c r="C688">
        <v>9374</v>
      </c>
      <c r="D688">
        <v>224427</v>
      </c>
      <c r="E688" s="25">
        <v>1250000</v>
      </c>
      <c r="F688" s="51">
        <v>50</v>
      </c>
      <c r="G688" s="51" t="s">
        <v>356</v>
      </c>
      <c r="H688" s="71">
        <f t="shared" si="13"/>
        <v>625000</v>
      </c>
      <c r="I688" t="s">
        <v>704</v>
      </c>
      <c r="J688">
        <v>1510</v>
      </c>
      <c r="K688" t="s">
        <v>431</v>
      </c>
      <c r="L688" t="s">
        <v>434</v>
      </c>
    </row>
    <row r="689" spans="1:12" ht="12.75">
      <c r="A689" s="2">
        <v>39374</v>
      </c>
      <c r="B689" t="s">
        <v>703</v>
      </c>
      <c r="C689">
        <v>9374</v>
      </c>
      <c r="D689">
        <v>224427</v>
      </c>
      <c r="E689" s="25">
        <v>2553500</v>
      </c>
      <c r="F689" s="51">
        <v>20</v>
      </c>
      <c r="G689" s="51" t="s">
        <v>356</v>
      </c>
      <c r="H689" s="71">
        <f t="shared" si="13"/>
        <v>510700</v>
      </c>
      <c r="I689" t="s">
        <v>705</v>
      </c>
      <c r="J689">
        <v>1510</v>
      </c>
      <c r="K689" t="s">
        <v>431</v>
      </c>
      <c r="L689" t="s">
        <v>434</v>
      </c>
    </row>
    <row r="690" spans="1:12" ht="12.75">
      <c r="A690" s="2">
        <v>39374</v>
      </c>
      <c r="B690" t="s">
        <v>11</v>
      </c>
      <c r="C690">
        <v>9298</v>
      </c>
      <c r="D690">
        <v>218652</v>
      </c>
      <c r="E690" s="25">
        <v>187333</v>
      </c>
      <c r="F690" s="51">
        <v>2526</v>
      </c>
      <c r="G690" s="51" t="s">
        <v>356</v>
      </c>
      <c r="H690" s="71">
        <f t="shared" si="13"/>
        <v>4732031.58</v>
      </c>
      <c r="I690" t="s">
        <v>19</v>
      </c>
      <c r="J690">
        <v>2540</v>
      </c>
      <c r="K690" t="s">
        <v>13</v>
      </c>
      <c r="L690" t="s">
        <v>434</v>
      </c>
    </row>
    <row r="691" spans="1:12" ht="12.75">
      <c r="A691" s="2">
        <v>39374</v>
      </c>
      <c r="B691" t="s">
        <v>11</v>
      </c>
      <c r="C691">
        <v>9298</v>
      </c>
      <c r="D691">
        <v>218652</v>
      </c>
      <c r="E691" s="25">
        <v>27400</v>
      </c>
      <c r="F691" s="51">
        <v>2510</v>
      </c>
      <c r="G691" s="51" t="s">
        <v>356</v>
      </c>
      <c r="H691" s="71">
        <f t="shared" si="13"/>
        <v>687740</v>
      </c>
      <c r="I691" t="s">
        <v>14</v>
      </c>
      <c r="J691">
        <v>2540</v>
      </c>
      <c r="K691" t="s">
        <v>13</v>
      </c>
      <c r="L691" t="s">
        <v>434</v>
      </c>
    </row>
    <row r="692" spans="1:12" s="50" customFormat="1" ht="12.75">
      <c r="A692" s="2">
        <v>39374</v>
      </c>
      <c r="B692" t="s">
        <v>11</v>
      </c>
      <c r="C692">
        <v>9298</v>
      </c>
      <c r="D692">
        <v>218652</v>
      </c>
      <c r="E692" s="25">
        <v>60850</v>
      </c>
      <c r="F692" s="51">
        <v>1978</v>
      </c>
      <c r="G692" s="51" t="s">
        <v>356</v>
      </c>
      <c r="H692" s="71">
        <f t="shared" si="13"/>
        <v>1203613</v>
      </c>
      <c r="I692" t="s">
        <v>16</v>
      </c>
      <c r="J692">
        <v>2540</v>
      </c>
      <c r="K692" t="s">
        <v>13</v>
      </c>
      <c r="L692" t="s">
        <v>434</v>
      </c>
    </row>
    <row r="693" spans="1:12" s="50" customFormat="1" ht="12.75">
      <c r="A693" s="2">
        <v>39374</v>
      </c>
      <c r="B693" t="s">
        <v>11</v>
      </c>
      <c r="C693">
        <v>9298</v>
      </c>
      <c r="D693">
        <v>218652</v>
      </c>
      <c r="E693" s="25">
        <v>14550</v>
      </c>
      <c r="F693" s="51">
        <v>1616</v>
      </c>
      <c r="G693" s="51" t="s">
        <v>356</v>
      </c>
      <c r="H693" s="71">
        <f t="shared" si="13"/>
        <v>235128</v>
      </c>
      <c r="I693" t="s">
        <v>20</v>
      </c>
      <c r="J693">
        <v>2540</v>
      </c>
      <c r="K693" t="s">
        <v>13</v>
      </c>
      <c r="L693" t="s">
        <v>434</v>
      </c>
    </row>
    <row r="694" spans="1:12" ht="12.75">
      <c r="A694" s="2">
        <v>39374</v>
      </c>
      <c r="B694" t="s">
        <v>11</v>
      </c>
      <c r="C694">
        <v>9298</v>
      </c>
      <c r="D694">
        <v>218652</v>
      </c>
      <c r="E694" s="25">
        <v>50400</v>
      </c>
      <c r="F694" s="51">
        <v>1604</v>
      </c>
      <c r="G694" s="51" t="s">
        <v>356</v>
      </c>
      <c r="H694" s="71">
        <f t="shared" si="13"/>
        <v>808416</v>
      </c>
      <c r="I694" t="s">
        <v>17</v>
      </c>
      <c r="J694">
        <v>2540</v>
      </c>
      <c r="K694" t="s">
        <v>13</v>
      </c>
      <c r="L694" t="s">
        <v>434</v>
      </c>
    </row>
    <row r="695" spans="1:12" ht="12.75">
      <c r="A695" s="2">
        <v>39374</v>
      </c>
      <c r="B695" t="s">
        <v>11</v>
      </c>
      <c r="C695">
        <v>9298</v>
      </c>
      <c r="D695">
        <v>218652</v>
      </c>
      <c r="E695" s="25">
        <v>4500</v>
      </c>
      <c r="F695" s="51">
        <v>1218</v>
      </c>
      <c r="G695" s="51" t="s">
        <v>356</v>
      </c>
      <c r="H695" s="71">
        <f t="shared" si="13"/>
        <v>54810</v>
      </c>
      <c r="I695" t="s">
        <v>1358</v>
      </c>
      <c r="J695">
        <v>2540</v>
      </c>
      <c r="K695" t="s">
        <v>13</v>
      </c>
      <c r="L695" t="s">
        <v>434</v>
      </c>
    </row>
    <row r="696" spans="1:12" ht="12.75">
      <c r="A696" s="2">
        <v>39374</v>
      </c>
      <c r="B696" t="s">
        <v>11</v>
      </c>
      <c r="C696">
        <v>9298</v>
      </c>
      <c r="D696">
        <v>218652</v>
      </c>
      <c r="E696" s="25">
        <v>50000</v>
      </c>
      <c r="F696" s="51">
        <v>1887</v>
      </c>
      <c r="G696" s="51" t="s">
        <v>356</v>
      </c>
      <c r="H696" s="71">
        <f t="shared" si="13"/>
        <v>943500</v>
      </c>
      <c r="I696" t="s">
        <v>728</v>
      </c>
      <c r="J696">
        <v>2540</v>
      </c>
      <c r="K696" t="s">
        <v>13</v>
      </c>
      <c r="L696" t="s">
        <v>434</v>
      </c>
    </row>
    <row r="697" spans="1:12" ht="12.75">
      <c r="A697" s="2">
        <v>39374</v>
      </c>
      <c r="B697" t="s">
        <v>1343</v>
      </c>
      <c r="C697">
        <v>8240</v>
      </c>
      <c r="D697">
        <v>137228</v>
      </c>
      <c r="E697" s="25">
        <v>242200</v>
      </c>
      <c r="F697" s="51">
        <v>87</v>
      </c>
      <c r="G697" s="51" t="s">
        <v>356</v>
      </c>
      <c r="H697" s="71">
        <f t="shared" si="13"/>
        <v>210714</v>
      </c>
      <c r="I697" t="s">
        <v>1359</v>
      </c>
      <c r="J697">
        <v>1010</v>
      </c>
      <c r="K697" t="s">
        <v>431</v>
      </c>
      <c r="L697" t="s">
        <v>434</v>
      </c>
    </row>
    <row r="698" spans="1:12" ht="12.75">
      <c r="A698" s="2">
        <v>39374</v>
      </c>
      <c r="B698" t="s">
        <v>1608</v>
      </c>
      <c r="C698">
        <v>9241</v>
      </c>
      <c r="D698">
        <v>212039</v>
      </c>
      <c r="E698" s="25">
        <v>33750</v>
      </c>
      <c r="F698" s="51">
        <v>50</v>
      </c>
      <c r="G698" s="51" t="s">
        <v>356</v>
      </c>
      <c r="H698" s="71">
        <f t="shared" si="13"/>
        <v>16875</v>
      </c>
      <c r="I698" t="s">
        <v>1610</v>
      </c>
      <c r="J698">
        <v>1510</v>
      </c>
      <c r="K698" t="s">
        <v>431</v>
      </c>
      <c r="L698" t="s">
        <v>434</v>
      </c>
    </row>
    <row r="699" spans="1:12" ht="12.75">
      <c r="A699" s="2">
        <v>39374</v>
      </c>
      <c r="B699" t="s">
        <v>1620</v>
      </c>
      <c r="C699">
        <v>9749</v>
      </c>
      <c r="D699">
        <v>268768</v>
      </c>
      <c r="E699" s="25">
        <v>200000</v>
      </c>
      <c r="F699" s="51">
        <v>20</v>
      </c>
      <c r="G699" s="51" t="s">
        <v>356</v>
      </c>
      <c r="H699" s="71">
        <f t="shared" si="13"/>
        <v>40000</v>
      </c>
      <c r="I699" t="s">
        <v>1621</v>
      </c>
      <c r="J699">
        <v>1010</v>
      </c>
      <c r="K699" t="s">
        <v>431</v>
      </c>
      <c r="L699" t="s">
        <v>434</v>
      </c>
    </row>
    <row r="700" spans="1:12" ht="12.75">
      <c r="A700" s="2">
        <v>39374</v>
      </c>
      <c r="B700" t="s">
        <v>1632</v>
      </c>
      <c r="C700">
        <v>9041</v>
      </c>
      <c r="D700">
        <v>196299</v>
      </c>
      <c r="E700" s="25">
        <v>100000</v>
      </c>
      <c r="F700" s="51">
        <v>3.75</v>
      </c>
      <c r="G700" s="51" t="s">
        <v>356</v>
      </c>
      <c r="H700" s="71">
        <f t="shared" si="13"/>
        <v>3750</v>
      </c>
      <c r="I700" t="s">
        <v>1633</v>
      </c>
      <c r="J700">
        <v>1510</v>
      </c>
      <c r="K700" t="s">
        <v>431</v>
      </c>
      <c r="L700" t="s">
        <v>434</v>
      </c>
    </row>
    <row r="701" spans="1:12" ht="12.75">
      <c r="A701" s="2">
        <v>39374</v>
      </c>
      <c r="B701" t="s">
        <v>1632</v>
      </c>
      <c r="C701">
        <v>9041</v>
      </c>
      <c r="D701">
        <v>196299</v>
      </c>
      <c r="E701" s="25">
        <v>4250000</v>
      </c>
      <c r="F701" s="51">
        <v>2.5</v>
      </c>
      <c r="G701" s="51" t="s">
        <v>356</v>
      </c>
      <c r="H701" s="71">
        <f t="shared" si="13"/>
        <v>106250</v>
      </c>
      <c r="I701" t="s">
        <v>1634</v>
      </c>
      <c r="J701">
        <v>1510</v>
      </c>
      <c r="K701" t="s">
        <v>431</v>
      </c>
      <c r="L701" t="s">
        <v>434</v>
      </c>
    </row>
    <row r="702" spans="1:12" ht="12.75">
      <c r="A702" s="2">
        <v>39374</v>
      </c>
      <c r="B702" t="s">
        <v>1672</v>
      </c>
      <c r="C702">
        <v>9795</v>
      </c>
      <c r="D702">
        <v>275310</v>
      </c>
      <c r="E702" s="25">
        <v>80000</v>
      </c>
      <c r="F702" s="51">
        <v>100</v>
      </c>
      <c r="G702" s="51" t="s">
        <v>356</v>
      </c>
      <c r="H702" s="71">
        <f t="shared" si="13"/>
        <v>80000</v>
      </c>
      <c r="I702" t="s">
        <v>925</v>
      </c>
      <c r="J702">
        <v>2010</v>
      </c>
      <c r="K702" t="s">
        <v>431</v>
      </c>
      <c r="L702" t="s">
        <v>434</v>
      </c>
    </row>
    <row r="703" spans="1:12" ht="12.75">
      <c r="A703" s="2">
        <v>39374</v>
      </c>
      <c r="B703" t="s">
        <v>1673</v>
      </c>
      <c r="C703">
        <v>5670</v>
      </c>
      <c r="D703">
        <v>20715</v>
      </c>
      <c r="E703" s="25">
        <v>200000</v>
      </c>
      <c r="F703" s="51">
        <v>515</v>
      </c>
      <c r="G703" s="51" t="s">
        <v>356</v>
      </c>
      <c r="H703" s="71">
        <f t="shared" si="13"/>
        <v>1030000</v>
      </c>
      <c r="I703" t="s">
        <v>1674</v>
      </c>
      <c r="J703">
        <v>2540</v>
      </c>
      <c r="K703" t="s">
        <v>431</v>
      </c>
      <c r="L703" t="s">
        <v>434</v>
      </c>
    </row>
    <row r="704" spans="1:12" ht="12.75">
      <c r="A704" s="2">
        <v>39374</v>
      </c>
      <c r="B704" t="s">
        <v>196</v>
      </c>
      <c r="C704">
        <v>5045</v>
      </c>
      <c r="D704">
        <v>33698</v>
      </c>
      <c r="E704" s="25">
        <v>3400000</v>
      </c>
      <c r="F704" s="51">
        <v>24.06</v>
      </c>
      <c r="G704" s="51" t="s">
        <v>356</v>
      </c>
      <c r="H704" s="71">
        <f t="shared" si="13"/>
        <v>818040</v>
      </c>
      <c r="I704" t="s">
        <v>1720</v>
      </c>
      <c r="J704">
        <v>4020</v>
      </c>
      <c r="K704" t="s">
        <v>431</v>
      </c>
      <c r="L704" t="s">
        <v>434</v>
      </c>
    </row>
    <row r="705" spans="1:12" ht="12.75">
      <c r="A705" s="2">
        <v>39374</v>
      </c>
      <c r="B705" t="s">
        <v>1738</v>
      </c>
      <c r="C705">
        <v>7134</v>
      </c>
      <c r="D705">
        <v>33051</v>
      </c>
      <c r="E705" s="25">
        <v>2900</v>
      </c>
      <c r="F705" s="51">
        <v>1139</v>
      </c>
      <c r="G705" s="51" t="s">
        <v>356</v>
      </c>
      <c r="H705" s="71">
        <f t="shared" si="13"/>
        <v>33031</v>
      </c>
      <c r="I705" t="s">
        <v>740</v>
      </c>
      <c r="J705">
        <v>2010</v>
      </c>
      <c r="K705" t="s">
        <v>431</v>
      </c>
      <c r="L705" t="s">
        <v>434</v>
      </c>
    </row>
    <row r="706" spans="1:12" ht="12.75">
      <c r="A706" s="2">
        <v>39374</v>
      </c>
      <c r="B706" t="s">
        <v>1738</v>
      </c>
      <c r="C706">
        <v>7134</v>
      </c>
      <c r="D706">
        <v>33051</v>
      </c>
      <c r="E706" s="25">
        <v>3600</v>
      </c>
      <c r="F706" s="51">
        <v>1073</v>
      </c>
      <c r="G706" s="51" t="s">
        <v>356</v>
      </c>
      <c r="H706" s="71">
        <f t="shared" si="13"/>
        <v>38628</v>
      </c>
      <c r="I706" t="s">
        <v>738</v>
      </c>
      <c r="J706">
        <v>2010</v>
      </c>
      <c r="K706" t="s">
        <v>431</v>
      </c>
      <c r="L706" t="s">
        <v>434</v>
      </c>
    </row>
    <row r="707" spans="1:12" ht="12.75">
      <c r="A707" s="2">
        <v>39374</v>
      </c>
      <c r="B707" t="s">
        <v>1738</v>
      </c>
      <c r="C707">
        <v>7134</v>
      </c>
      <c r="D707">
        <v>33051</v>
      </c>
      <c r="E707" s="25">
        <v>33334</v>
      </c>
      <c r="F707" s="51">
        <v>628</v>
      </c>
      <c r="G707" s="51" t="s">
        <v>356</v>
      </c>
      <c r="H707" s="71">
        <f t="shared" si="13"/>
        <v>209337.52</v>
      </c>
      <c r="I707" t="s">
        <v>741</v>
      </c>
      <c r="J707">
        <v>2010</v>
      </c>
      <c r="K707" t="s">
        <v>431</v>
      </c>
      <c r="L707" t="s">
        <v>434</v>
      </c>
    </row>
    <row r="708" spans="1:12" ht="12.75">
      <c r="A708" s="2">
        <v>39374</v>
      </c>
      <c r="B708" t="s">
        <v>969</v>
      </c>
      <c r="C708">
        <v>9784</v>
      </c>
      <c r="D708">
        <v>274480</v>
      </c>
      <c r="E708" s="25">
        <v>215600</v>
      </c>
      <c r="F708" s="51">
        <v>200</v>
      </c>
      <c r="G708" s="51" t="s">
        <v>356</v>
      </c>
      <c r="H708" s="71">
        <f t="shared" si="13"/>
        <v>431200</v>
      </c>
      <c r="I708" t="s">
        <v>971</v>
      </c>
      <c r="J708">
        <v>2550</v>
      </c>
      <c r="K708" t="s">
        <v>431</v>
      </c>
      <c r="L708" t="s">
        <v>434</v>
      </c>
    </row>
    <row r="709" spans="1:12" ht="12.75">
      <c r="A709" s="2">
        <v>39374</v>
      </c>
      <c r="B709" t="s">
        <v>973</v>
      </c>
      <c r="C709">
        <v>10212</v>
      </c>
      <c r="D709">
        <v>331148</v>
      </c>
      <c r="E709" s="25">
        <v>100000</v>
      </c>
      <c r="F709" s="51">
        <v>31.7576</v>
      </c>
      <c r="G709" s="51" t="s">
        <v>356</v>
      </c>
      <c r="H709" s="71">
        <f t="shared" si="13"/>
        <v>31757.6</v>
      </c>
      <c r="I709" t="s">
        <v>974</v>
      </c>
      <c r="J709">
        <v>1510</v>
      </c>
      <c r="K709" t="s">
        <v>1669</v>
      </c>
      <c r="L709" t="s">
        <v>434</v>
      </c>
    </row>
    <row r="710" spans="1:12" ht="12.75">
      <c r="A710" s="2">
        <v>39374</v>
      </c>
      <c r="B710" t="s">
        <v>973</v>
      </c>
      <c r="C710">
        <v>10212</v>
      </c>
      <c r="D710">
        <v>331148</v>
      </c>
      <c r="E710" s="25">
        <v>100000</v>
      </c>
      <c r="F710" s="51">
        <v>45.368</v>
      </c>
      <c r="G710" s="51" t="s">
        <v>356</v>
      </c>
      <c r="H710" s="71">
        <f t="shared" si="13"/>
        <v>45368</v>
      </c>
      <c r="I710" t="s">
        <v>975</v>
      </c>
      <c r="J710">
        <v>1510</v>
      </c>
      <c r="K710" t="s">
        <v>1669</v>
      </c>
      <c r="L710" t="s">
        <v>434</v>
      </c>
    </row>
    <row r="711" spans="1:12" ht="12.75">
      <c r="A711" s="2">
        <v>39377</v>
      </c>
      <c r="B711" t="s">
        <v>1771</v>
      </c>
      <c r="C711">
        <v>5401</v>
      </c>
      <c r="D711">
        <v>5756</v>
      </c>
      <c r="E711" s="25">
        <v>5000000</v>
      </c>
      <c r="F711" s="51">
        <v>4</v>
      </c>
      <c r="G711" s="51" t="s">
        <v>356</v>
      </c>
      <c r="H711" s="71">
        <f t="shared" si="13"/>
        <v>200000</v>
      </c>
      <c r="I711" t="s">
        <v>1772</v>
      </c>
      <c r="J711">
        <v>4510</v>
      </c>
      <c r="K711" t="s">
        <v>431</v>
      </c>
      <c r="L711" t="s">
        <v>434</v>
      </c>
    </row>
    <row r="712" spans="1:12" ht="12.75">
      <c r="A712" s="2">
        <v>39377</v>
      </c>
      <c r="B712" t="s">
        <v>1773</v>
      </c>
      <c r="C712">
        <v>4075</v>
      </c>
      <c r="D712">
        <v>266</v>
      </c>
      <c r="E712" s="25">
        <v>5161</v>
      </c>
      <c r="F712" s="51">
        <v>1822</v>
      </c>
      <c r="G712" s="51" t="s">
        <v>356</v>
      </c>
      <c r="H712" s="71">
        <f t="shared" si="13"/>
        <v>94033.42</v>
      </c>
      <c r="I712" t="s">
        <v>1168</v>
      </c>
      <c r="J712">
        <v>4010</v>
      </c>
      <c r="K712" t="s">
        <v>431</v>
      </c>
      <c r="L712" t="s">
        <v>434</v>
      </c>
    </row>
    <row r="713" spans="1:12" ht="12.75">
      <c r="A713" s="2">
        <v>39377</v>
      </c>
      <c r="B713" t="s">
        <v>1773</v>
      </c>
      <c r="C713">
        <v>4075</v>
      </c>
      <c r="D713">
        <v>266</v>
      </c>
      <c r="E713">
        <v>375</v>
      </c>
      <c r="F713" s="51">
        <v>1803</v>
      </c>
      <c r="G713" s="51" t="s">
        <v>356</v>
      </c>
      <c r="H713" s="71">
        <f t="shared" si="13"/>
        <v>6761.25</v>
      </c>
      <c r="I713" t="s">
        <v>1169</v>
      </c>
      <c r="J713">
        <v>4010</v>
      </c>
      <c r="K713" t="s">
        <v>431</v>
      </c>
      <c r="L713" t="s">
        <v>434</v>
      </c>
    </row>
    <row r="714" spans="1:12" ht="12.75">
      <c r="A714" s="2">
        <v>39377</v>
      </c>
      <c r="B714" t="s">
        <v>1773</v>
      </c>
      <c r="C714">
        <v>4075</v>
      </c>
      <c r="D714">
        <v>266</v>
      </c>
      <c r="E714" s="25">
        <v>1159</v>
      </c>
      <c r="F714" s="51">
        <v>1760</v>
      </c>
      <c r="G714" s="51" t="s">
        <v>356</v>
      </c>
      <c r="H714" s="71">
        <f aca="true" t="shared" si="14" ref="H714:H777">E714*F714/100</f>
        <v>20398.4</v>
      </c>
      <c r="I714" t="s">
        <v>1170</v>
      </c>
      <c r="J714">
        <v>4010</v>
      </c>
      <c r="K714" t="s">
        <v>431</v>
      </c>
      <c r="L714" t="s">
        <v>434</v>
      </c>
    </row>
    <row r="715" spans="1:12" ht="12.75">
      <c r="A715" s="2">
        <v>39377</v>
      </c>
      <c r="B715" t="s">
        <v>1773</v>
      </c>
      <c r="C715">
        <v>4075</v>
      </c>
      <c r="D715">
        <v>266</v>
      </c>
      <c r="E715" s="25">
        <v>2960</v>
      </c>
      <c r="F715" s="51">
        <v>1755</v>
      </c>
      <c r="G715" s="51" t="s">
        <v>356</v>
      </c>
      <c r="H715" s="71">
        <f t="shared" si="14"/>
        <v>51948</v>
      </c>
      <c r="I715" t="s">
        <v>1171</v>
      </c>
      <c r="J715">
        <v>4010</v>
      </c>
      <c r="K715" t="s">
        <v>431</v>
      </c>
      <c r="L715" t="s">
        <v>434</v>
      </c>
    </row>
    <row r="716" spans="1:12" ht="12.75">
      <c r="A716" s="2">
        <v>39377</v>
      </c>
      <c r="B716" t="s">
        <v>1773</v>
      </c>
      <c r="C716">
        <v>4075</v>
      </c>
      <c r="D716">
        <v>266</v>
      </c>
      <c r="E716" s="25">
        <v>1698</v>
      </c>
      <c r="F716" s="51">
        <v>1734</v>
      </c>
      <c r="G716" s="51" t="s">
        <v>356</v>
      </c>
      <c r="H716" s="71">
        <f t="shared" si="14"/>
        <v>29443.32</v>
      </c>
      <c r="I716" t="s">
        <v>1172</v>
      </c>
      <c r="J716">
        <v>4010</v>
      </c>
      <c r="K716" t="s">
        <v>431</v>
      </c>
      <c r="L716" t="s">
        <v>434</v>
      </c>
    </row>
    <row r="717" spans="1:12" ht="12.75">
      <c r="A717" s="2">
        <v>39377</v>
      </c>
      <c r="B717" t="s">
        <v>1773</v>
      </c>
      <c r="C717">
        <v>4075</v>
      </c>
      <c r="D717">
        <v>266</v>
      </c>
      <c r="E717">
        <v>625</v>
      </c>
      <c r="F717" s="51">
        <v>1633</v>
      </c>
      <c r="G717" s="51" t="s">
        <v>356</v>
      </c>
      <c r="H717" s="71">
        <f t="shared" si="14"/>
        <v>10206.25</v>
      </c>
      <c r="I717" t="s">
        <v>1173</v>
      </c>
      <c r="J717">
        <v>4010</v>
      </c>
      <c r="K717" t="s">
        <v>431</v>
      </c>
      <c r="L717" t="s">
        <v>434</v>
      </c>
    </row>
    <row r="718" spans="1:12" ht="12.75">
      <c r="A718" s="2">
        <v>39377</v>
      </c>
      <c r="B718" t="s">
        <v>1773</v>
      </c>
      <c r="C718">
        <v>4075</v>
      </c>
      <c r="D718">
        <v>266</v>
      </c>
      <c r="E718" s="25">
        <v>2000</v>
      </c>
      <c r="F718" s="51">
        <v>1420</v>
      </c>
      <c r="G718" s="51" t="s">
        <v>356</v>
      </c>
      <c r="H718" s="71">
        <f t="shared" si="14"/>
        <v>28400</v>
      </c>
      <c r="I718" t="s">
        <v>1174</v>
      </c>
      <c r="J718">
        <v>4010</v>
      </c>
      <c r="K718" t="s">
        <v>431</v>
      </c>
      <c r="L718" t="s">
        <v>434</v>
      </c>
    </row>
    <row r="719" spans="1:12" ht="12.75">
      <c r="A719" s="2">
        <v>39377</v>
      </c>
      <c r="B719" t="s">
        <v>1773</v>
      </c>
      <c r="C719">
        <v>4075</v>
      </c>
      <c r="D719">
        <v>266</v>
      </c>
      <c r="E719" s="25">
        <v>1500</v>
      </c>
      <c r="F719" s="51">
        <v>1391</v>
      </c>
      <c r="G719" s="51" t="s">
        <v>356</v>
      </c>
      <c r="H719" s="71">
        <f t="shared" si="14"/>
        <v>20865</v>
      </c>
      <c r="I719" t="s">
        <v>1175</v>
      </c>
      <c r="J719">
        <v>4010</v>
      </c>
      <c r="K719" t="s">
        <v>431</v>
      </c>
      <c r="L719" t="s">
        <v>434</v>
      </c>
    </row>
    <row r="720" spans="1:12" ht="12.75">
      <c r="A720" s="2">
        <v>39377</v>
      </c>
      <c r="B720" t="s">
        <v>1773</v>
      </c>
      <c r="C720">
        <v>4075</v>
      </c>
      <c r="D720">
        <v>266</v>
      </c>
      <c r="E720" s="25">
        <v>1000</v>
      </c>
      <c r="F720" s="51">
        <v>1298</v>
      </c>
      <c r="G720" s="51" t="s">
        <v>356</v>
      </c>
      <c r="H720" s="71">
        <f t="shared" si="14"/>
        <v>12980</v>
      </c>
      <c r="I720" t="s">
        <v>1176</v>
      </c>
      <c r="J720">
        <v>4010</v>
      </c>
      <c r="K720" t="s">
        <v>431</v>
      </c>
      <c r="L720" t="s">
        <v>434</v>
      </c>
    </row>
    <row r="721" spans="1:12" ht="12.75">
      <c r="A721" s="2">
        <v>39377</v>
      </c>
      <c r="B721" t="s">
        <v>1209</v>
      </c>
      <c r="C721">
        <v>5722</v>
      </c>
      <c r="D721">
        <v>23463</v>
      </c>
      <c r="E721" s="25">
        <v>200000</v>
      </c>
      <c r="F721" s="51">
        <v>15</v>
      </c>
      <c r="G721" s="51" t="s">
        <v>356</v>
      </c>
      <c r="H721" s="71">
        <f t="shared" si="14"/>
        <v>30000</v>
      </c>
      <c r="I721" t="s">
        <v>1210</v>
      </c>
      <c r="J721">
        <v>2010</v>
      </c>
      <c r="K721" t="s">
        <v>431</v>
      </c>
      <c r="L721" t="s">
        <v>434</v>
      </c>
    </row>
    <row r="722" spans="1:12" ht="12.75">
      <c r="A722" s="2">
        <v>39377</v>
      </c>
      <c r="B722" t="s">
        <v>1765</v>
      </c>
      <c r="C722">
        <v>8664</v>
      </c>
      <c r="D722">
        <v>166227</v>
      </c>
      <c r="E722" s="25">
        <v>10633</v>
      </c>
      <c r="F722" s="51">
        <v>0</v>
      </c>
      <c r="G722" s="51" t="s">
        <v>356</v>
      </c>
      <c r="H722" s="71">
        <f t="shared" si="14"/>
        <v>0</v>
      </c>
      <c r="I722" t="s">
        <v>1237</v>
      </c>
      <c r="J722">
        <v>1510</v>
      </c>
      <c r="K722" t="s">
        <v>431</v>
      </c>
      <c r="L722" t="s">
        <v>434</v>
      </c>
    </row>
    <row r="723" spans="1:12" ht="12.75">
      <c r="A723" s="2">
        <v>39377</v>
      </c>
      <c r="B723" t="s">
        <v>1294</v>
      </c>
      <c r="C723">
        <v>5343</v>
      </c>
      <c r="D723">
        <v>5371</v>
      </c>
      <c r="E723" s="25">
        <v>20000</v>
      </c>
      <c r="F723" s="51">
        <v>222</v>
      </c>
      <c r="G723" s="51" t="s">
        <v>356</v>
      </c>
      <c r="H723" s="71">
        <f t="shared" si="14"/>
        <v>44400</v>
      </c>
      <c r="I723" t="s">
        <v>1296</v>
      </c>
      <c r="J723">
        <v>1510</v>
      </c>
      <c r="K723" t="s">
        <v>431</v>
      </c>
      <c r="L723" t="s">
        <v>434</v>
      </c>
    </row>
    <row r="724" spans="1:12" ht="12.75">
      <c r="A724" s="2">
        <v>39377</v>
      </c>
      <c r="B724" t="s">
        <v>1332</v>
      </c>
      <c r="C724">
        <v>9223</v>
      </c>
      <c r="D724">
        <v>210485</v>
      </c>
      <c r="E724" s="25">
        <v>1125000</v>
      </c>
      <c r="F724" s="51">
        <v>10</v>
      </c>
      <c r="G724" s="51" t="s">
        <v>356</v>
      </c>
      <c r="H724" s="71">
        <f t="shared" si="14"/>
        <v>112500</v>
      </c>
      <c r="I724" t="s">
        <v>1537</v>
      </c>
      <c r="J724">
        <v>1010</v>
      </c>
      <c r="K724" t="s">
        <v>431</v>
      </c>
      <c r="L724" t="s">
        <v>434</v>
      </c>
    </row>
    <row r="725" spans="1:12" ht="12.75">
      <c r="A725" s="2">
        <v>39377</v>
      </c>
      <c r="B725" t="s">
        <v>275</v>
      </c>
      <c r="C725">
        <v>9453</v>
      </c>
      <c r="D725">
        <v>233427</v>
      </c>
      <c r="E725" s="25">
        <v>16666</v>
      </c>
      <c r="F725" s="51">
        <v>20</v>
      </c>
      <c r="G725" s="51" t="s">
        <v>356</v>
      </c>
      <c r="H725" s="71">
        <f t="shared" si="14"/>
        <v>3333.2</v>
      </c>
      <c r="I725" t="s">
        <v>276</v>
      </c>
      <c r="J725">
        <v>5010</v>
      </c>
      <c r="K725" t="s">
        <v>431</v>
      </c>
      <c r="L725" t="s">
        <v>434</v>
      </c>
    </row>
    <row r="726" spans="1:12" ht="12.75">
      <c r="A726" s="2">
        <v>39377</v>
      </c>
      <c r="B726" t="s">
        <v>574</v>
      </c>
      <c r="C726">
        <v>8800</v>
      </c>
      <c r="D726">
        <v>175896</v>
      </c>
      <c r="E726" s="25">
        <v>471550</v>
      </c>
      <c r="F726" s="51">
        <v>62.2941</v>
      </c>
      <c r="G726" s="51" t="s">
        <v>356</v>
      </c>
      <c r="H726" s="71">
        <f t="shared" si="14"/>
        <v>293747.82855</v>
      </c>
      <c r="I726" t="s">
        <v>575</v>
      </c>
      <c r="J726">
        <v>4020</v>
      </c>
      <c r="K726" t="s">
        <v>576</v>
      </c>
      <c r="L726" t="s">
        <v>434</v>
      </c>
    </row>
    <row r="727" spans="1:12" ht="12.75">
      <c r="A727" s="2">
        <v>39377</v>
      </c>
      <c r="B727" t="s">
        <v>633</v>
      </c>
      <c r="C727">
        <v>4688</v>
      </c>
      <c r="D727">
        <v>2712</v>
      </c>
      <c r="E727" s="25">
        <v>4380</v>
      </c>
      <c r="F727" s="51">
        <v>1655</v>
      </c>
      <c r="G727" s="51" t="s">
        <v>356</v>
      </c>
      <c r="H727" s="71">
        <f t="shared" si="14"/>
        <v>72489</v>
      </c>
      <c r="I727" t="s">
        <v>635</v>
      </c>
      <c r="J727">
        <v>1510</v>
      </c>
      <c r="K727" t="s">
        <v>431</v>
      </c>
      <c r="L727" t="s">
        <v>434</v>
      </c>
    </row>
    <row r="728" spans="1:12" ht="12.75">
      <c r="A728" s="2">
        <v>39377</v>
      </c>
      <c r="B728" t="s">
        <v>660</v>
      </c>
      <c r="C728">
        <v>7186</v>
      </c>
      <c r="D728">
        <v>39870</v>
      </c>
      <c r="E728" s="25">
        <v>3250000</v>
      </c>
      <c r="F728" s="51">
        <v>4</v>
      </c>
      <c r="G728" s="51" t="s">
        <v>356</v>
      </c>
      <c r="H728" s="71">
        <f t="shared" si="14"/>
        <v>130000</v>
      </c>
      <c r="I728" t="s">
        <v>661</v>
      </c>
      <c r="J728">
        <v>1510</v>
      </c>
      <c r="K728" t="s">
        <v>431</v>
      </c>
      <c r="L728" t="s">
        <v>434</v>
      </c>
    </row>
    <row r="729" spans="1:12" ht="12.75">
      <c r="A729" s="2">
        <v>39377</v>
      </c>
      <c r="B729" t="s">
        <v>11</v>
      </c>
      <c r="C729">
        <v>9298</v>
      </c>
      <c r="D729">
        <v>218652</v>
      </c>
      <c r="E729" s="25">
        <v>2000</v>
      </c>
      <c r="F729" s="51">
        <v>1978</v>
      </c>
      <c r="G729" s="51" t="s">
        <v>356</v>
      </c>
      <c r="H729" s="71">
        <f t="shared" si="14"/>
        <v>39560</v>
      </c>
      <c r="I729" t="s">
        <v>16</v>
      </c>
      <c r="J729">
        <v>2540</v>
      </c>
      <c r="K729" t="s">
        <v>13</v>
      </c>
      <c r="L729" t="s">
        <v>434</v>
      </c>
    </row>
    <row r="730" spans="1:12" ht="12.75">
      <c r="A730" s="2">
        <v>39377</v>
      </c>
      <c r="B730" t="s">
        <v>139</v>
      </c>
      <c r="C730">
        <v>4200</v>
      </c>
      <c r="D730">
        <v>822</v>
      </c>
      <c r="E730" s="25">
        <v>5000</v>
      </c>
      <c r="F730" s="51">
        <v>414.68</v>
      </c>
      <c r="G730" s="51" t="s">
        <v>356</v>
      </c>
      <c r="H730" s="71">
        <f t="shared" si="14"/>
        <v>20734</v>
      </c>
      <c r="I730" t="s">
        <v>1581</v>
      </c>
      <c r="J730">
        <v>1010</v>
      </c>
      <c r="K730" t="s">
        <v>431</v>
      </c>
      <c r="L730" t="s">
        <v>434</v>
      </c>
    </row>
    <row r="731" spans="1:12" ht="12.75">
      <c r="A731" s="2">
        <v>39377</v>
      </c>
      <c r="B731" t="s">
        <v>1663</v>
      </c>
      <c r="C731">
        <v>9029</v>
      </c>
      <c r="D731">
        <v>196139</v>
      </c>
      <c r="E731" s="25">
        <v>5350</v>
      </c>
      <c r="F731" s="51">
        <v>0</v>
      </c>
      <c r="G731" s="51" t="s">
        <v>356</v>
      </c>
      <c r="H731" s="71">
        <f t="shared" si="14"/>
        <v>0</v>
      </c>
      <c r="I731" t="s">
        <v>1664</v>
      </c>
      <c r="J731">
        <v>2020</v>
      </c>
      <c r="K731" t="s">
        <v>431</v>
      </c>
      <c r="L731" t="s">
        <v>434</v>
      </c>
    </row>
    <row r="732" spans="1:12" ht="12.75">
      <c r="A732" s="2">
        <v>39377</v>
      </c>
      <c r="B732" t="s">
        <v>1670</v>
      </c>
      <c r="C732">
        <v>5731</v>
      </c>
      <c r="D732">
        <v>23725</v>
      </c>
      <c r="E732" s="25">
        <v>13333333</v>
      </c>
      <c r="F732" s="51">
        <v>3</v>
      </c>
      <c r="G732" s="51" t="s">
        <v>356</v>
      </c>
      <c r="H732" s="71">
        <f t="shared" si="14"/>
        <v>399999.99</v>
      </c>
      <c r="I732" t="s">
        <v>1671</v>
      </c>
      <c r="J732">
        <v>1510</v>
      </c>
      <c r="K732" t="s">
        <v>431</v>
      </c>
      <c r="L732" t="s">
        <v>434</v>
      </c>
    </row>
    <row r="733" spans="1:12" ht="12.75">
      <c r="A733" s="2">
        <v>39377</v>
      </c>
      <c r="B733" t="s">
        <v>1700</v>
      </c>
      <c r="C733">
        <v>5879</v>
      </c>
      <c r="D733">
        <v>29418</v>
      </c>
      <c r="E733" s="25">
        <v>300000</v>
      </c>
      <c r="F733" s="51">
        <v>182</v>
      </c>
      <c r="G733" s="51" t="s">
        <v>356</v>
      </c>
      <c r="H733" s="71">
        <f t="shared" si="14"/>
        <v>546000</v>
      </c>
      <c r="I733" t="s">
        <v>1704</v>
      </c>
      <c r="J733">
        <v>1010</v>
      </c>
      <c r="K733" t="s">
        <v>431</v>
      </c>
      <c r="L733" t="s">
        <v>434</v>
      </c>
    </row>
    <row r="734" spans="1:12" ht="12.75">
      <c r="A734" s="2">
        <v>39377</v>
      </c>
      <c r="B734" t="s">
        <v>1738</v>
      </c>
      <c r="C734">
        <v>7134</v>
      </c>
      <c r="D734">
        <v>33051</v>
      </c>
      <c r="E734" s="25">
        <v>5200</v>
      </c>
      <c r="F734" s="51">
        <v>1073</v>
      </c>
      <c r="G734" s="51" t="s">
        <v>356</v>
      </c>
      <c r="H734" s="71">
        <f t="shared" si="14"/>
        <v>55796</v>
      </c>
      <c r="I734" t="s">
        <v>738</v>
      </c>
      <c r="J734">
        <v>2010</v>
      </c>
      <c r="K734" t="s">
        <v>431</v>
      </c>
      <c r="L734" t="s">
        <v>434</v>
      </c>
    </row>
    <row r="735" spans="1:12" ht="12.75">
      <c r="A735" s="2">
        <v>39378</v>
      </c>
      <c r="B735" t="s">
        <v>443</v>
      </c>
      <c r="C735">
        <v>8330</v>
      </c>
      <c r="D735">
        <v>140155</v>
      </c>
      <c r="E735" s="25">
        <v>1500000</v>
      </c>
      <c r="F735" s="51">
        <v>15</v>
      </c>
      <c r="G735" s="51" t="s">
        <v>356</v>
      </c>
      <c r="H735" s="71">
        <f t="shared" si="14"/>
        <v>225000</v>
      </c>
      <c r="I735" t="s">
        <v>1208</v>
      </c>
      <c r="J735">
        <v>1510</v>
      </c>
      <c r="K735" t="s">
        <v>431</v>
      </c>
      <c r="L735" t="s">
        <v>434</v>
      </c>
    </row>
    <row r="736" spans="1:12" ht="12.75">
      <c r="A736" s="2">
        <v>39378</v>
      </c>
      <c r="B736" t="s">
        <v>1313</v>
      </c>
      <c r="C736">
        <v>9022</v>
      </c>
      <c r="D736">
        <v>195800</v>
      </c>
      <c r="E736" s="25">
        <v>250000</v>
      </c>
      <c r="F736" s="51">
        <v>30</v>
      </c>
      <c r="G736" s="51" t="s">
        <v>356</v>
      </c>
      <c r="H736" s="71">
        <f t="shared" si="14"/>
        <v>75000</v>
      </c>
      <c r="I736" t="s">
        <v>1314</v>
      </c>
      <c r="J736">
        <v>1510</v>
      </c>
      <c r="K736" t="s">
        <v>431</v>
      </c>
      <c r="L736" t="s">
        <v>434</v>
      </c>
    </row>
    <row r="737" spans="1:12" ht="12.75">
      <c r="A737" s="2">
        <v>39378</v>
      </c>
      <c r="B737" t="s">
        <v>1315</v>
      </c>
      <c r="C737">
        <v>4431</v>
      </c>
      <c r="D737">
        <v>1845</v>
      </c>
      <c r="E737" s="25">
        <v>100000</v>
      </c>
      <c r="F737" s="51">
        <v>161</v>
      </c>
      <c r="G737" s="51" t="s">
        <v>356</v>
      </c>
      <c r="H737" s="71">
        <f t="shared" si="14"/>
        <v>161000</v>
      </c>
      <c r="I737" t="s">
        <v>1316</v>
      </c>
      <c r="J737">
        <v>1510</v>
      </c>
      <c r="K737" t="s">
        <v>431</v>
      </c>
      <c r="L737" t="s">
        <v>434</v>
      </c>
    </row>
    <row r="738" spans="1:12" ht="12.75">
      <c r="A738" s="2">
        <v>39378</v>
      </c>
      <c r="B738" t="s">
        <v>588</v>
      </c>
      <c r="C738">
        <v>8592</v>
      </c>
      <c r="D738">
        <v>159409</v>
      </c>
      <c r="E738" s="25">
        <v>2500</v>
      </c>
      <c r="F738" s="51">
        <v>1012</v>
      </c>
      <c r="G738" s="51" t="s">
        <v>356</v>
      </c>
      <c r="H738" s="71">
        <f t="shared" si="14"/>
        <v>25300</v>
      </c>
      <c r="I738" t="s">
        <v>590</v>
      </c>
      <c r="J738">
        <v>4010</v>
      </c>
      <c r="K738" t="s">
        <v>431</v>
      </c>
      <c r="L738" t="s">
        <v>434</v>
      </c>
    </row>
    <row r="739" spans="1:12" ht="12.75">
      <c r="A739" s="2">
        <v>39378</v>
      </c>
      <c r="B739" t="s">
        <v>591</v>
      </c>
      <c r="C739">
        <v>8410</v>
      </c>
      <c r="D739">
        <v>143288</v>
      </c>
      <c r="E739" s="25">
        <v>75000</v>
      </c>
      <c r="F739" s="51">
        <v>35</v>
      </c>
      <c r="G739" s="51" t="s">
        <v>356</v>
      </c>
      <c r="H739" s="71">
        <f t="shared" si="14"/>
        <v>26250</v>
      </c>
      <c r="I739" t="s">
        <v>592</v>
      </c>
      <c r="J739">
        <v>4010</v>
      </c>
      <c r="K739" t="s">
        <v>431</v>
      </c>
      <c r="L739" t="s">
        <v>434</v>
      </c>
    </row>
    <row r="740" spans="1:12" ht="12.75">
      <c r="A740" s="2">
        <v>39378</v>
      </c>
      <c r="B740" t="s">
        <v>591</v>
      </c>
      <c r="C740">
        <v>8410</v>
      </c>
      <c r="D740">
        <v>143288</v>
      </c>
      <c r="E740" s="25">
        <v>30000</v>
      </c>
      <c r="F740" s="51">
        <v>36</v>
      </c>
      <c r="G740" s="51" t="s">
        <v>356</v>
      </c>
      <c r="H740" s="71">
        <f t="shared" si="14"/>
        <v>10800</v>
      </c>
      <c r="I740" t="s">
        <v>593</v>
      </c>
      <c r="J740">
        <v>4010</v>
      </c>
      <c r="K740" t="s">
        <v>431</v>
      </c>
      <c r="L740" t="s">
        <v>434</v>
      </c>
    </row>
    <row r="741" spans="1:12" ht="12.75">
      <c r="A741" s="2">
        <v>39378</v>
      </c>
      <c r="B741" t="s">
        <v>591</v>
      </c>
      <c r="C741">
        <v>8410</v>
      </c>
      <c r="D741">
        <v>143288</v>
      </c>
      <c r="E741" s="25">
        <v>45000</v>
      </c>
      <c r="F741" s="51">
        <v>46</v>
      </c>
      <c r="G741" s="51" t="s">
        <v>356</v>
      </c>
      <c r="H741" s="71">
        <f t="shared" si="14"/>
        <v>20700</v>
      </c>
      <c r="I741" t="s">
        <v>594</v>
      </c>
      <c r="J741">
        <v>4010</v>
      </c>
      <c r="K741" t="s">
        <v>431</v>
      </c>
      <c r="L741" t="s">
        <v>434</v>
      </c>
    </row>
    <row r="742" spans="1:12" ht="12.75">
      <c r="A742" s="2">
        <v>39378</v>
      </c>
      <c r="B742" t="s">
        <v>591</v>
      </c>
      <c r="C742">
        <v>8410</v>
      </c>
      <c r="D742">
        <v>143288</v>
      </c>
      <c r="E742" s="25">
        <v>200000</v>
      </c>
      <c r="F742" s="51">
        <v>52</v>
      </c>
      <c r="G742" s="51" t="s">
        <v>356</v>
      </c>
      <c r="H742" s="71">
        <f t="shared" si="14"/>
        <v>104000</v>
      </c>
      <c r="I742" t="s">
        <v>595</v>
      </c>
      <c r="J742">
        <v>4010</v>
      </c>
      <c r="K742" t="s">
        <v>431</v>
      </c>
      <c r="L742" t="s">
        <v>434</v>
      </c>
    </row>
    <row r="743" spans="1:12" ht="12.75">
      <c r="A743" s="2">
        <v>39378</v>
      </c>
      <c r="B743" t="s">
        <v>600</v>
      </c>
      <c r="C743">
        <v>8625</v>
      </c>
      <c r="D743">
        <v>163273</v>
      </c>
      <c r="E743" s="25">
        <v>393824</v>
      </c>
      <c r="F743" s="51">
        <v>6.34</v>
      </c>
      <c r="G743" s="51" t="s">
        <v>356</v>
      </c>
      <c r="H743" s="71">
        <f t="shared" si="14"/>
        <v>24968.441600000002</v>
      </c>
      <c r="I743" t="s">
        <v>601</v>
      </c>
      <c r="J743">
        <v>4510</v>
      </c>
      <c r="K743" t="s">
        <v>431</v>
      </c>
      <c r="L743" t="s">
        <v>434</v>
      </c>
    </row>
    <row r="744" spans="1:12" ht="12.75">
      <c r="A744" s="2">
        <v>39378</v>
      </c>
      <c r="B744" t="s">
        <v>620</v>
      </c>
      <c r="C744">
        <v>10185</v>
      </c>
      <c r="D744">
        <v>327370</v>
      </c>
      <c r="E744" s="25">
        <v>32000</v>
      </c>
      <c r="F744" s="51">
        <v>55</v>
      </c>
      <c r="G744" s="51" t="s">
        <v>356</v>
      </c>
      <c r="H744" s="71">
        <f t="shared" si="14"/>
        <v>17600</v>
      </c>
      <c r="I744" t="s">
        <v>621</v>
      </c>
      <c r="J744">
        <v>1010</v>
      </c>
      <c r="K744" t="s">
        <v>431</v>
      </c>
      <c r="L744" t="s">
        <v>434</v>
      </c>
    </row>
    <row r="745" spans="1:12" ht="12.75">
      <c r="A745" s="2">
        <v>39378</v>
      </c>
      <c r="B745" t="s">
        <v>109</v>
      </c>
      <c r="C745">
        <v>4747</v>
      </c>
      <c r="D745">
        <v>2856</v>
      </c>
      <c r="E745">
        <v>681</v>
      </c>
      <c r="F745" s="51">
        <v>432</v>
      </c>
      <c r="G745" s="51" t="s">
        <v>356</v>
      </c>
      <c r="H745" s="71">
        <f t="shared" si="14"/>
        <v>2941.92</v>
      </c>
      <c r="I745" t="s">
        <v>657</v>
      </c>
      <c r="J745">
        <v>2010</v>
      </c>
      <c r="K745" t="s">
        <v>431</v>
      </c>
      <c r="L745" t="s">
        <v>434</v>
      </c>
    </row>
    <row r="746" spans="1:12" ht="12.75">
      <c r="A746" s="2">
        <v>39378</v>
      </c>
      <c r="B746" t="s">
        <v>664</v>
      </c>
      <c r="C746">
        <v>9255</v>
      </c>
      <c r="D746">
        <v>213482</v>
      </c>
      <c r="E746" s="25">
        <v>100000</v>
      </c>
      <c r="F746" s="51">
        <v>37.8</v>
      </c>
      <c r="G746" s="51" t="s">
        <v>356</v>
      </c>
      <c r="H746" s="71">
        <f t="shared" si="14"/>
        <v>37799.99999999999</v>
      </c>
      <c r="I746" t="s">
        <v>665</v>
      </c>
      <c r="J746">
        <v>1010</v>
      </c>
      <c r="K746" t="s">
        <v>431</v>
      </c>
      <c r="L746" t="s">
        <v>434</v>
      </c>
    </row>
    <row r="747" spans="1:12" ht="12.75">
      <c r="A747" s="2">
        <v>39378</v>
      </c>
      <c r="B747" t="s">
        <v>674</v>
      </c>
      <c r="C747">
        <v>9211</v>
      </c>
      <c r="D747">
        <v>209284</v>
      </c>
      <c r="E747" s="25">
        <v>100000</v>
      </c>
      <c r="F747" s="51">
        <v>60</v>
      </c>
      <c r="G747" s="51" t="s">
        <v>356</v>
      </c>
      <c r="H747" s="71">
        <f t="shared" si="14"/>
        <v>60000</v>
      </c>
      <c r="I747" t="s">
        <v>675</v>
      </c>
      <c r="J747">
        <v>1510</v>
      </c>
      <c r="K747" t="s">
        <v>431</v>
      </c>
      <c r="L747" t="s">
        <v>434</v>
      </c>
    </row>
    <row r="748" spans="1:12" ht="12.75">
      <c r="A748" s="2">
        <v>39378</v>
      </c>
      <c r="B748" t="s">
        <v>694</v>
      </c>
      <c r="C748">
        <v>7988</v>
      </c>
      <c r="D748">
        <v>125604</v>
      </c>
      <c r="E748" s="25">
        <v>2900</v>
      </c>
      <c r="F748" s="51">
        <v>55</v>
      </c>
      <c r="G748" s="51" t="s">
        <v>356</v>
      </c>
      <c r="H748" s="71">
        <f t="shared" si="14"/>
        <v>1595</v>
      </c>
      <c r="I748" t="s">
        <v>621</v>
      </c>
      <c r="J748">
        <v>4510</v>
      </c>
      <c r="K748" t="s">
        <v>431</v>
      </c>
      <c r="L748" t="s">
        <v>434</v>
      </c>
    </row>
    <row r="749" spans="1:12" ht="12.75">
      <c r="A749" s="2">
        <v>39378</v>
      </c>
      <c r="B749" t="s">
        <v>1584</v>
      </c>
      <c r="C749">
        <v>4977</v>
      </c>
      <c r="D749">
        <v>3888</v>
      </c>
      <c r="E749" s="25">
        <v>2577978</v>
      </c>
      <c r="F749" s="51">
        <v>275</v>
      </c>
      <c r="G749" s="51" t="s">
        <v>356</v>
      </c>
      <c r="H749" s="71">
        <f t="shared" si="14"/>
        <v>7089439.5</v>
      </c>
      <c r="I749" t="s">
        <v>1585</v>
      </c>
      <c r="J749">
        <v>4040</v>
      </c>
      <c r="K749" t="s">
        <v>431</v>
      </c>
      <c r="L749" t="s">
        <v>434</v>
      </c>
    </row>
    <row r="750" spans="1:12" ht="12.75">
      <c r="A750" s="2">
        <v>39378</v>
      </c>
      <c r="B750" t="s">
        <v>890</v>
      </c>
      <c r="C750">
        <v>5063</v>
      </c>
      <c r="D750">
        <v>4485</v>
      </c>
      <c r="E750" s="25">
        <v>1000</v>
      </c>
      <c r="F750" s="51">
        <v>1108</v>
      </c>
      <c r="G750" s="51" t="s">
        <v>356</v>
      </c>
      <c r="H750" s="71">
        <f t="shared" si="14"/>
        <v>11080</v>
      </c>
      <c r="I750" t="s">
        <v>1625</v>
      </c>
      <c r="J750">
        <v>4030</v>
      </c>
      <c r="K750" t="s">
        <v>431</v>
      </c>
      <c r="L750" t="s">
        <v>434</v>
      </c>
    </row>
    <row r="751" spans="1:12" ht="12.75">
      <c r="A751" s="2">
        <v>39378</v>
      </c>
      <c r="B751" t="s">
        <v>890</v>
      </c>
      <c r="C751">
        <v>5063</v>
      </c>
      <c r="D751">
        <v>4485</v>
      </c>
      <c r="E751">
        <v>160</v>
      </c>
      <c r="F751" s="51">
        <v>0</v>
      </c>
      <c r="G751" s="51" t="s">
        <v>356</v>
      </c>
      <c r="H751" s="71">
        <f t="shared" si="14"/>
        <v>0</v>
      </c>
      <c r="I751" t="s">
        <v>1626</v>
      </c>
      <c r="J751">
        <v>4030</v>
      </c>
      <c r="K751" t="s">
        <v>431</v>
      </c>
      <c r="L751" t="s">
        <v>434</v>
      </c>
    </row>
    <row r="752" spans="1:12" ht="12.75">
      <c r="A752" s="2">
        <v>39378</v>
      </c>
      <c r="B752" t="s">
        <v>1632</v>
      </c>
      <c r="C752">
        <v>9041</v>
      </c>
      <c r="D752">
        <v>196299</v>
      </c>
      <c r="E752" s="25">
        <v>6000000</v>
      </c>
      <c r="F752" s="51">
        <v>20</v>
      </c>
      <c r="G752" s="51" t="s">
        <v>356</v>
      </c>
      <c r="H752" s="71">
        <f t="shared" si="14"/>
        <v>1200000</v>
      </c>
      <c r="I752" t="s">
        <v>1635</v>
      </c>
      <c r="J752">
        <v>1510</v>
      </c>
      <c r="K752" t="s">
        <v>431</v>
      </c>
      <c r="L752" t="s">
        <v>434</v>
      </c>
    </row>
    <row r="753" spans="1:12" ht="12.75">
      <c r="A753" s="2">
        <v>39378</v>
      </c>
      <c r="B753" t="s">
        <v>1725</v>
      </c>
      <c r="C753">
        <v>7808</v>
      </c>
      <c r="D753">
        <v>96071</v>
      </c>
      <c r="E753" s="25">
        <v>150000</v>
      </c>
      <c r="F753" s="51">
        <v>30</v>
      </c>
      <c r="G753" s="51" t="s">
        <v>356</v>
      </c>
      <c r="H753" s="71">
        <f t="shared" si="14"/>
        <v>45000</v>
      </c>
      <c r="I753" t="s">
        <v>1204</v>
      </c>
      <c r="J753">
        <v>2530</v>
      </c>
      <c r="K753" t="s">
        <v>431</v>
      </c>
      <c r="L753" t="s">
        <v>434</v>
      </c>
    </row>
    <row r="754" spans="1:12" ht="12.75">
      <c r="A754" s="2">
        <v>39378</v>
      </c>
      <c r="B754" t="s">
        <v>742</v>
      </c>
      <c r="C754">
        <v>9310</v>
      </c>
      <c r="D754">
        <v>220624</v>
      </c>
      <c r="E754" s="25">
        <v>100000</v>
      </c>
      <c r="F754" s="51">
        <v>30</v>
      </c>
      <c r="G754" s="51" t="s">
        <v>356</v>
      </c>
      <c r="H754" s="71">
        <f t="shared" si="14"/>
        <v>30000</v>
      </c>
      <c r="I754" t="s">
        <v>743</v>
      </c>
      <c r="J754">
        <v>1510</v>
      </c>
      <c r="K754" t="s">
        <v>431</v>
      </c>
      <c r="L754" t="s">
        <v>434</v>
      </c>
    </row>
    <row r="755" spans="1:12" ht="12.75">
      <c r="A755" s="2">
        <v>39378</v>
      </c>
      <c r="B755" t="s">
        <v>213</v>
      </c>
      <c r="C755">
        <v>5649</v>
      </c>
      <c r="D755">
        <v>19282</v>
      </c>
      <c r="E755" s="25">
        <v>15200</v>
      </c>
      <c r="F755" s="51">
        <v>1294</v>
      </c>
      <c r="G755" s="51" t="s">
        <v>356</v>
      </c>
      <c r="H755" s="71">
        <f t="shared" si="14"/>
        <v>196688</v>
      </c>
      <c r="I755" t="s">
        <v>38</v>
      </c>
      <c r="J755">
        <v>3010</v>
      </c>
      <c r="K755" t="s">
        <v>431</v>
      </c>
      <c r="L755" t="s">
        <v>434</v>
      </c>
    </row>
    <row r="756" spans="1:12" ht="12.75">
      <c r="A756" s="2">
        <v>39378</v>
      </c>
      <c r="B756" t="s">
        <v>213</v>
      </c>
      <c r="C756">
        <v>5649</v>
      </c>
      <c r="D756">
        <v>19282</v>
      </c>
      <c r="E756" s="25">
        <v>25000</v>
      </c>
      <c r="F756" s="51">
        <v>617</v>
      </c>
      <c r="G756" s="51" t="s">
        <v>356</v>
      </c>
      <c r="H756" s="71">
        <f t="shared" si="14"/>
        <v>154250</v>
      </c>
      <c r="I756" t="s">
        <v>960</v>
      </c>
      <c r="J756">
        <v>3010</v>
      </c>
      <c r="K756" t="s">
        <v>431</v>
      </c>
      <c r="L756" t="s">
        <v>434</v>
      </c>
    </row>
    <row r="757" spans="1:12" ht="12.75">
      <c r="A757" s="2">
        <v>39379</v>
      </c>
      <c r="B757" t="s">
        <v>43</v>
      </c>
      <c r="C757">
        <v>4259</v>
      </c>
      <c r="D757">
        <v>1164</v>
      </c>
      <c r="E757" s="25">
        <v>5900</v>
      </c>
      <c r="F757" s="51">
        <v>297</v>
      </c>
      <c r="G757" s="51" t="s">
        <v>356</v>
      </c>
      <c r="H757" s="71">
        <f t="shared" si="14"/>
        <v>17523</v>
      </c>
      <c r="I757" t="s">
        <v>1258</v>
      </c>
      <c r="J757">
        <v>3020</v>
      </c>
      <c r="K757" t="s">
        <v>431</v>
      </c>
      <c r="L757" t="s">
        <v>434</v>
      </c>
    </row>
    <row r="758" spans="1:12" ht="12.75">
      <c r="A758" s="2">
        <v>39379</v>
      </c>
      <c r="B758" t="s">
        <v>43</v>
      </c>
      <c r="C758">
        <v>4259</v>
      </c>
      <c r="D758">
        <v>1164</v>
      </c>
      <c r="E758" s="25">
        <v>3900</v>
      </c>
      <c r="F758" s="51">
        <v>544</v>
      </c>
      <c r="G758" s="51" t="s">
        <v>356</v>
      </c>
      <c r="H758" s="71">
        <f t="shared" si="14"/>
        <v>21216</v>
      </c>
      <c r="I758" t="s">
        <v>1259</v>
      </c>
      <c r="J758">
        <v>3020</v>
      </c>
      <c r="K758" t="s">
        <v>431</v>
      </c>
      <c r="L758" t="s">
        <v>434</v>
      </c>
    </row>
    <row r="759" spans="1:12" ht="12.75">
      <c r="A759" s="2">
        <v>39379</v>
      </c>
      <c r="B759" t="s">
        <v>43</v>
      </c>
      <c r="C759">
        <v>4259</v>
      </c>
      <c r="D759">
        <v>1164</v>
      </c>
      <c r="E759" s="25">
        <v>1700</v>
      </c>
      <c r="F759" s="51">
        <v>649</v>
      </c>
      <c r="G759" s="51" t="s">
        <v>356</v>
      </c>
      <c r="H759" s="71">
        <f t="shared" si="14"/>
        <v>11033</v>
      </c>
      <c r="I759" t="s">
        <v>1261</v>
      </c>
      <c r="J759">
        <v>3020</v>
      </c>
      <c r="K759" t="s">
        <v>431</v>
      </c>
      <c r="L759" t="s">
        <v>434</v>
      </c>
    </row>
    <row r="760" spans="1:12" ht="12.75">
      <c r="A760" s="2">
        <v>39379</v>
      </c>
      <c r="B760" t="s">
        <v>1282</v>
      </c>
      <c r="C760">
        <v>4328</v>
      </c>
      <c r="D760">
        <v>1413</v>
      </c>
      <c r="E760" s="25">
        <v>1000000</v>
      </c>
      <c r="F760" s="51">
        <v>80</v>
      </c>
      <c r="G760" s="51" t="s">
        <v>356</v>
      </c>
      <c r="H760" s="71">
        <f t="shared" si="14"/>
        <v>800000</v>
      </c>
      <c r="I760" t="s">
        <v>1284</v>
      </c>
      <c r="J760">
        <v>1510</v>
      </c>
      <c r="K760" t="s">
        <v>431</v>
      </c>
      <c r="L760" t="s">
        <v>434</v>
      </c>
    </row>
    <row r="761" spans="1:12" ht="12.75">
      <c r="A761" s="2">
        <v>39379</v>
      </c>
      <c r="B761" t="s">
        <v>1282</v>
      </c>
      <c r="C761">
        <v>4328</v>
      </c>
      <c r="D761">
        <v>1413</v>
      </c>
      <c r="E761" s="25">
        <v>30000</v>
      </c>
      <c r="F761" s="51">
        <v>35</v>
      </c>
      <c r="G761" s="51" t="s">
        <v>356</v>
      </c>
      <c r="H761" s="71">
        <f t="shared" si="14"/>
        <v>10500</v>
      </c>
      <c r="I761" t="s">
        <v>1285</v>
      </c>
      <c r="J761">
        <v>1510</v>
      </c>
      <c r="K761" t="s">
        <v>431</v>
      </c>
      <c r="L761" t="s">
        <v>434</v>
      </c>
    </row>
    <row r="762" spans="1:12" ht="12.75">
      <c r="A762" s="2">
        <v>39379</v>
      </c>
      <c r="B762" t="s">
        <v>1282</v>
      </c>
      <c r="C762">
        <v>4328</v>
      </c>
      <c r="D762">
        <v>1413</v>
      </c>
      <c r="E762" s="25">
        <v>50000</v>
      </c>
      <c r="F762" s="51">
        <v>71.06</v>
      </c>
      <c r="G762" s="51" t="s">
        <v>356</v>
      </c>
      <c r="H762" s="71">
        <f t="shared" si="14"/>
        <v>35530</v>
      </c>
      <c r="I762" t="s">
        <v>1283</v>
      </c>
      <c r="J762">
        <v>1510</v>
      </c>
      <c r="K762" t="s">
        <v>431</v>
      </c>
      <c r="L762" t="s">
        <v>434</v>
      </c>
    </row>
    <row r="763" spans="1:12" ht="12.75">
      <c r="A763" s="2">
        <v>39379</v>
      </c>
      <c r="B763" t="s">
        <v>63</v>
      </c>
      <c r="C763">
        <v>9744</v>
      </c>
      <c r="D763">
        <v>267914</v>
      </c>
      <c r="E763" s="25">
        <v>63434</v>
      </c>
      <c r="F763" s="51">
        <v>253.57</v>
      </c>
      <c r="G763" s="51" t="s">
        <v>356</v>
      </c>
      <c r="H763" s="71">
        <f t="shared" si="14"/>
        <v>160849.5938</v>
      </c>
      <c r="I763" t="s">
        <v>1321</v>
      </c>
      <c r="J763">
        <v>1510</v>
      </c>
      <c r="K763" t="s">
        <v>431</v>
      </c>
      <c r="L763" t="s">
        <v>434</v>
      </c>
    </row>
    <row r="764" spans="1:12" ht="12.75">
      <c r="A764" s="2">
        <v>39379</v>
      </c>
      <c r="B764" t="s">
        <v>596</v>
      </c>
      <c r="C764">
        <v>7955</v>
      </c>
      <c r="D764">
        <v>124613</v>
      </c>
      <c r="E764" s="25">
        <v>55000</v>
      </c>
      <c r="F764" s="51">
        <v>6</v>
      </c>
      <c r="G764" s="51" t="s">
        <v>356</v>
      </c>
      <c r="H764" s="71">
        <f t="shared" si="14"/>
        <v>3300</v>
      </c>
      <c r="I764" t="s">
        <v>598</v>
      </c>
      <c r="J764">
        <v>2540</v>
      </c>
      <c r="K764" t="s">
        <v>431</v>
      </c>
      <c r="L764" t="s">
        <v>434</v>
      </c>
    </row>
    <row r="765" spans="1:12" ht="12.75">
      <c r="A765" s="2">
        <v>39379</v>
      </c>
      <c r="B765" t="s">
        <v>608</v>
      </c>
      <c r="C765">
        <v>8577</v>
      </c>
      <c r="D765">
        <v>158344</v>
      </c>
      <c r="E765" s="25">
        <v>50000</v>
      </c>
      <c r="F765" s="51">
        <v>96</v>
      </c>
      <c r="G765" s="51" t="s">
        <v>356</v>
      </c>
      <c r="H765" s="71">
        <f t="shared" si="14"/>
        <v>48000</v>
      </c>
      <c r="I765" t="s">
        <v>609</v>
      </c>
      <c r="J765">
        <v>1510</v>
      </c>
      <c r="K765" t="s">
        <v>431</v>
      </c>
      <c r="L765" t="s">
        <v>434</v>
      </c>
    </row>
    <row r="766" spans="1:12" ht="12.75">
      <c r="A766" s="2">
        <v>39379</v>
      </c>
      <c r="B766" t="s">
        <v>643</v>
      </c>
      <c r="C766">
        <v>9308</v>
      </c>
      <c r="D766">
        <v>219926</v>
      </c>
      <c r="E766" s="25">
        <v>500000</v>
      </c>
      <c r="F766" s="51">
        <v>20</v>
      </c>
      <c r="G766" s="51" t="s">
        <v>356</v>
      </c>
      <c r="H766" s="71">
        <f t="shared" si="14"/>
        <v>100000</v>
      </c>
      <c r="I766" t="s">
        <v>645</v>
      </c>
      <c r="J766">
        <v>1510</v>
      </c>
      <c r="K766" t="s">
        <v>431</v>
      </c>
      <c r="L766" t="s">
        <v>434</v>
      </c>
    </row>
    <row r="767" spans="1:12" ht="12.75">
      <c r="A767" s="2">
        <v>39379</v>
      </c>
      <c r="B767" t="s">
        <v>116</v>
      </c>
      <c r="C767">
        <v>7841</v>
      </c>
      <c r="D767">
        <v>97520</v>
      </c>
      <c r="E767" s="25">
        <v>361620</v>
      </c>
      <c r="F767" s="51">
        <v>553.95</v>
      </c>
      <c r="G767" s="51" t="s">
        <v>356</v>
      </c>
      <c r="H767" s="71">
        <f t="shared" si="14"/>
        <v>2003193.9900000002</v>
      </c>
      <c r="I767" t="s">
        <v>684</v>
      </c>
      <c r="J767">
        <v>4040</v>
      </c>
      <c r="K767" t="s">
        <v>431</v>
      </c>
      <c r="L767" t="s">
        <v>434</v>
      </c>
    </row>
    <row r="768" spans="1:12" ht="12.75">
      <c r="A768" s="2">
        <v>39379</v>
      </c>
      <c r="B768" t="s">
        <v>687</v>
      </c>
      <c r="C768">
        <v>4721</v>
      </c>
      <c r="D768">
        <v>2798</v>
      </c>
      <c r="E768" s="25">
        <v>39849</v>
      </c>
      <c r="F768" s="51">
        <v>16</v>
      </c>
      <c r="G768" s="51" t="s">
        <v>356</v>
      </c>
      <c r="H768" s="71">
        <f t="shared" si="14"/>
        <v>6375.84</v>
      </c>
      <c r="I768" t="s">
        <v>688</v>
      </c>
      <c r="J768">
        <v>1510</v>
      </c>
      <c r="K768" t="s">
        <v>431</v>
      </c>
      <c r="L768" t="s">
        <v>434</v>
      </c>
    </row>
    <row r="769" spans="1:12" ht="12.75">
      <c r="A769" s="2">
        <v>39379</v>
      </c>
      <c r="B769" t="s">
        <v>687</v>
      </c>
      <c r="C769">
        <v>4721</v>
      </c>
      <c r="D769">
        <v>2798</v>
      </c>
      <c r="E769" s="25">
        <v>16781</v>
      </c>
      <c r="F769" s="51">
        <v>56</v>
      </c>
      <c r="G769" s="51" t="s">
        <v>356</v>
      </c>
      <c r="H769" s="71">
        <f t="shared" si="14"/>
        <v>9397.36</v>
      </c>
      <c r="I769" t="s">
        <v>689</v>
      </c>
      <c r="J769">
        <v>1510</v>
      </c>
      <c r="K769" t="s">
        <v>431</v>
      </c>
      <c r="L769" t="s">
        <v>434</v>
      </c>
    </row>
    <row r="770" spans="1:12" ht="12.75">
      <c r="A770" s="2">
        <v>39379</v>
      </c>
      <c r="B770" t="s">
        <v>687</v>
      </c>
      <c r="C770">
        <v>4721</v>
      </c>
      <c r="D770">
        <v>2798</v>
      </c>
      <c r="E770" s="25">
        <v>125000</v>
      </c>
      <c r="F770" s="51">
        <v>28</v>
      </c>
      <c r="G770" s="51" t="s">
        <v>356</v>
      </c>
      <c r="H770" s="71">
        <f t="shared" si="14"/>
        <v>35000</v>
      </c>
      <c r="I770" t="s">
        <v>690</v>
      </c>
      <c r="J770">
        <v>1510</v>
      </c>
      <c r="K770" t="s">
        <v>431</v>
      </c>
      <c r="L770" t="s">
        <v>434</v>
      </c>
    </row>
    <row r="771" spans="1:12" ht="12.75">
      <c r="A771" s="2">
        <v>39379</v>
      </c>
      <c r="B771" t="s">
        <v>687</v>
      </c>
      <c r="C771">
        <v>4721</v>
      </c>
      <c r="D771">
        <v>2798</v>
      </c>
      <c r="E771" s="25">
        <v>37500</v>
      </c>
      <c r="F771" s="51">
        <v>240</v>
      </c>
      <c r="G771" s="51" t="s">
        <v>356</v>
      </c>
      <c r="H771" s="71">
        <f t="shared" si="14"/>
        <v>90000</v>
      </c>
      <c r="I771" t="s">
        <v>691</v>
      </c>
      <c r="J771">
        <v>1510</v>
      </c>
      <c r="K771" t="s">
        <v>431</v>
      </c>
      <c r="L771" t="s">
        <v>434</v>
      </c>
    </row>
    <row r="772" spans="1:12" ht="12.75">
      <c r="A772" s="2">
        <v>39379</v>
      </c>
      <c r="B772" t="s">
        <v>698</v>
      </c>
      <c r="C772">
        <v>9246</v>
      </c>
      <c r="D772">
        <v>212822</v>
      </c>
      <c r="E772" s="25">
        <v>1200000</v>
      </c>
      <c r="F772" s="51">
        <v>28</v>
      </c>
      <c r="G772" s="51" t="s">
        <v>356</v>
      </c>
      <c r="H772" s="71">
        <f t="shared" si="14"/>
        <v>336000</v>
      </c>
      <c r="I772" t="s">
        <v>699</v>
      </c>
      <c r="J772">
        <v>1510</v>
      </c>
      <c r="K772" t="s">
        <v>431</v>
      </c>
      <c r="L772" t="s">
        <v>434</v>
      </c>
    </row>
    <row r="773" spans="1:12" ht="12.75">
      <c r="A773" s="2">
        <v>39379</v>
      </c>
      <c r="B773" t="s">
        <v>706</v>
      </c>
      <c r="C773">
        <v>9333</v>
      </c>
      <c r="D773">
        <v>221756</v>
      </c>
      <c r="E773" s="25">
        <v>150000</v>
      </c>
      <c r="F773" s="51">
        <v>65</v>
      </c>
      <c r="G773" s="51" t="s">
        <v>356</v>
      </c>
      <c r="H773" s="71">
        <f t="shared" si="14"/>
        <v>97500</v>
      </c>
      <c r="I773" t="s">
        <v>707</v>
      </c>
      <c r="J773">
        <v>3520</v>
      </c>
      <c r="K773" t="s">
        <v>431</v>
      </c>
      <c r="L773" t="s">
        <v>434</v>
      </c>
    </row>
    <row r="774" spans="1:12" ht="12.75">
      <c r="A774" s="2">
        <v>39379</v>
      </c>
      <c r="B774" t="s">
        <v>706</v>
      </c>
      <c r="C774">
        <v>9333</v>
      </c>
      <c r="D774">
        <v>221756</v>
      </c>
      <c r="E774" s="25">
        <v>80000</v>
      </c>
      <c r="F774" s="51">
        <v>60</v>
      </c>
      <c r="G774" s="51" t="s">
        <v>356</v>
      </c>
      <c r="H774" s="71">
        <f t="shared" si="14"/>
        <v>48000</v>
      </c>
      <c r="I774" t="s">
        <v>708</v>
      </c>
      <c r="J774">
        <v>3520</v>
      </c>
      <c r="K774" t="s">
        <v>431</v>
      </c>
      <c r="L774" t="s">
        <v>434</v>
      </c>
    </row>
    <row r="775" spans="1:12" ht="12.75">
      <c r="A775" s="2">
        <v>39379</v>
      </c>
      <c r="B775" t="s">
        <v>706</v>
      </c>
      <c r="C775">
        <v>9333</v>
      </c>
      <c r="D775">
        <v>221756</v>
      </c>
      <c r="E775" s="25">
        <v>150000</v>
      </c>
      <c r="F775" s="51">
        <v>120</v>
      </c>
      <c r="G775" s="51" t="s">
        <v>356</v>
      </c>
      <c r="H775" s="71">
        <f t="shared" si="14"/>
        <v>180000</v>
      </c>
      <c r="I775" t="s">
        <v>709</v>
      </c>
      <c r="J775">
        <v>3520</v>
      </c>
      <c r="K775" t="s">
        <v>431</v>
      </c>
      <c r="L775" t="s">
        <v>434</v>
      </c>
    </row>
    <row r="776" spans="1:12" ht="12.75">
      <c r="A776" s="2">
        <v>39379</v>
      </c>
      <c r="B776" t="s">
        <v>706</v>
      </c>
      <c r="C776">
        <v>9333</v>
      </c>
      <c r="D776">
        <v>221756</v>
      </c>
      <c r="E776" s="25">
        <v>60000</v>
      </c>
      <c r="F776" s="51">
        <v>65</v>
      </c>
      <c r="G776" s="51" t="s">
        <v>356</v>
      </c>
      <c r="H776" s="71">
        <f t="shared" si="14"/>
        <v>39000</v>
      </c>
      <c r="I776" t="s">
        <v>710</v>
      </c>
      <c r="J776">
        <v>3520</v>
      </c>
      <c r="K776" t="s">
        <v>431</v>
      </c>
      <c r="L776" t="s">
        <v>434</v>
      </c>
    </row>
    <row r="777" spans="1:12" ht="12.75">
      <c r="A777" s="2">
        <v>39379</v>
      </c>
      <c r="B777" t="s">
        <v>881</v>
      </c>
      <c r="C777">
        <v>4098</v>
      </c>
      <c r="D777">
        <v>456</v>
      </c>
      <c r="E777" s="25">
        <v>1332</v>
      </c>
      <c r="F777" s="51">
        <v>184</v>
      </c>
      <c r="G777" s="51" t="s">
        <v>356</v>
      </c>
      <c r="H777" s="71">
        <f t="shared" si="14"/>
        <v>2450.88</v>
      </c>
      <c r="I777" t="s">
        <v>8</v>
      </c>
      <c r="J777">
        <v>2010</v>
      </c>
      <c r="K777" t="s">
        <v>431</v>
      </c>
      <c r="L777" t="s">
        <v>434</v>
      </c>
    </row>
    <row r="778" spans="1:12" ht="12.75">
      <c r="A778" s="2">
        <v>39379</v>
      </c>
      <c r="B778" t="s">
        <v>1343</v>
      </c>
      <c r="C778">
        <v>8240</v>
      </c>
      <c r="D778">
        <v>137228</v>
      </c>
      <c r="E778" s="25">
        <v>2863000</v>
      </c>
      <c r="F778" s="51">
        <v>87</v>
      </c>
      <c r="G778" s="51" t="s">
        <v>356</v>
      </c>
      <c r="H778" s="71">
        <f aca="true" t="shared" si="15" ref="H778:H841">E778*F778/100</f>
        <v>2490810</v>
      </c>
      <c r="I778" t="s">
        <v>1359</v>
      </c>
      <c r="J778">
        <v>1010</v>
      </c>
      <c r="K778" t="s">
        <v>431</v>
      </c>
      <c r="L778" t="s">
        <v>434</v>
      </c>
    </row>
    <row r="779" spans="1:12" ht="12.75">
      <c r="A779" s="2">
        <v>39379</v>
      </c>
      <c r="B779" t="s">
        <v>1361</v>
      </c>
      <c r="C779">
        <v>8891</v>
      </c>
      <c r="D779">
        <v>186491</v>
      </c>
      <c r="E779" s="25">
        <v>200000</v>
      </c>
      <c r="F779" s="51">
        <v>20</v>
      </c>
      <c r="G779" s="51" t="s">
        <v>356</v>
      </c>
      <c r="H779" s="71">
        <f t="shared" si="15"/>
        <v>40000</v>
      </c>
      <c r="I779" t="s">
        <v>1363</v>
      </c>
      <c r="J779">
        <v>1010</v>
      </c>
      <c r="K779" t="s">
        <v>431</v>
      </c>
      <c r="L779" t="s">
        <v>434</v>
      </c>
    </row>
    <row r="780" spans="1:12" ht="12.75">
      <c r="A780" s="2">
        <v>39379</v>
      </c>
      <c r="B780" t="s">
        <v>1570</v>
      </c>
      <c r="C780">
        <v>7673</v>
      </c>
      <c r="D780">
        <v>82930</v>
      </c>
      <c r="E780" s="25">
        <v>530000</v>
      </c>
      <c r="F780" s="51">
        <v>60</v>
      </c>
      <c r="G780" s="51" t="s">
        <v>356</v>
      </c>
      <c r="H780" s="71">
        <f t="shared" si="15"/>
        <v>318000</v>
      </c>
      <c r="I780" t="s">
        <v>1573</v>
      </c>
      <c r="J780">
        <v>1510</v>
      </c>
      <c r="K780" t="s">
        <v>1572</v>
      </c>
      <c r="L780" t="s">
        <v>434</v>
      </c>
    </row>
    <row r="781" spans="1:12" ht="12.75">
      <c r="A781" s="2">
        <v>39379</v>
      </c>
      <c r="B781" t="s">
        <v>1570</v>
      </c>
      <c r="C781">
        <v>7673</v>
      </c>
      <c r="D781">
        <v>82930</v>
      </c>
      <c r="E781" s="25">
        <v>1000000</v>
      </c>
      <c r="F781" s="51">
        <v>48</v>
      </c>
      <c r="G781" s="51" t="s">
        <v>356</v>
      </c>
      <c r="H781" s="71">
        <f t="shared" si="15"/>
        <v>480000</v>
      </c>
      <c r="I781" t="s">
        <v>1574</v>
      </c>
      <c r="J781">
        <v>1510</v>
      </c>
      <c r="K781" t="s">
        <v>1572</v>
      </c>
      <c r="L781" t="s">
        <v>434</v>
      </c>
    </row>
    <row r="782" spans="1:12" ht="12.75">
      <c r="A782" s="2">
        <v>39379</v>
      </c>
      <c r="B782" t="s">
        <v>1570</v>
      </c>
      <c r="C782">
        <v>7673</v>
      </c>
      <c r="D782">
        <v>82930</v>
      </c>
      <c r="E782" s="25">
        <v>527500</v>
      </c>
      <c r="F782" s="51">
        <v>105</v>
      </c>
      <c r="G782" s="51" t="s">
        <v>356</v>
      </c>
      <c r="H782" s="71">
        <f t="shared" si="15"/>
        <v>553875</v>
      </c>
      <c r="I782" t="s">
        <v>1575</v>
      </c>
      <c r="J782">
        <v>1510</v>
      </c>
      <c r="K782" t="s">
        <v>1572</v>
      </c>
      <c r="L782" t="s">
        <v>434</v>
      </c>
    </row>
    <row r="783" spans="1:12" ht="12.75">
      <c r="A783" s="2">
        <v>39379</v>
      </c>
      <c r="B783" t="s">
        <v>1582</v>
      </c>
      <c r="C783">
        <v>4650</v>
      </c>
      <c r="D783">
        <v>2601</v>
      </c>
      <c r="E783" s="25">
        <v>6196</v>
      </c>
      <c r="F783" s="51">
        <v>733</v>
      </c>
      <c r="G783" s="51" t="s">
        <v>356</v>
      </c>
      <c r="H783" s="71">
        <f t="shared" si="15"/>
        <v>45416.68</v>
      </c>
      <c r="I783" t="s">
        <v>1583</v>
      </c>
      <c r="J783">
        <v>1510</v>
      </c>
      <c r="K783" t="s">
        <v>431</v>
      </c>
      <c r="L783" t="s">
        <v>434</v>
      </c>
    </row>
    <row r="784" spans="1:12" ht="12.75">
      <c r="A784" s="2">
        <v>39379</v>
      </c>
      <c r="B784" t="s">
        <v>1598</v>
      </c>
      <c r="C784">
        <v>9424</v>
      </c>
      <c r="D784">
        <v>230771</v>
      </c>
      <c r="E784" s="25">
        <v>2075000</v>
      </c>
      <c r="F784" s="51">
        <v>20</v>
      </c>
      <c r="G784" s="51" t="s">
        <v>356</v>
      </c>
      <c r="H784" s="71">
        <f t="shared" si="15"/>
        <v>415000</v>
      </c>
      <c r="I784" t="s">
        <v>1599</v>
      </c>
      <c r="J784">
        <v>1510</v>
      </c>
      <c r="K784" t="s">
        <v>431</v>
      </c>
      <c r="L784" t="s">
        <v>434</v>
      </c>
    </row>
    <row r="785" spans="1:12" ht="12.75">
      <c r="A785" s="2">
        <v>39379</v>
      </c>
      <c r="B785" t="s">
        <v>1604</v>
      </c>
      <c r="C785">
        <v>5037</v>
      </c>
      <c r="D785">
        <v>4415</v>
      </c>
      <c r="E785" s="25">
        <v>49905</v>
      </c>
      <c r="F785" s="51">
        <v>7494</v>
      </c>
      <c r="G785" s="51" t="s">
        <v>356</v>
      </c>
      <c r="H785" s="71">
        <f t="shared" si="15"/>
        <v>3739880.7</v>
      </c>
      <c r="I785" t="s">
        <v>1607</v>
      </c>
      <c r="J785">
        <v>4020</v>
      </c>
      <c r="K785" t="s">
        <v>431</v>
      </c>
      <c r="L785" t="s">
        <v>434</v>
      </c>
    </row>
    <row r="786" spans="1:12" ht="12.75">
      <c r="A786" s="2">
        <v>39379</v>
      </c>
      <c r="B786" t="s">
        <v>155</v>
      </c>
      <c r="C786">
        <v>7711</v>
      </c>
      <c r="D786">
        <v>85775</v>
      </c>
      <c r="E786" s="25">
        <v>20000</v>
      </c>
      <c r="F786" s="51">
        <v>505</v>
      </c>
      <c r="G786" s="51" t="s">
        <v>356</v>
      </c>
      <c r="H786" s="71">
        <f t="shared" si="15"/>
        <v>101000</v>
      </c>
      <c r="I786" t="s">
        <v>1611</v>
      </c>
      <c r="J786">
        <v>3510</v>
      </c>
      <c r="K786" t="s">
        <v>431</v>
      </c>
      <c r="L786" t="s">
        <v>434</v>
      </c>
    </row>
    <row r="787" spans="1:12" ht="12.75">
      <c r="A787" s="2">
        <v>39379</v>
      </c>
      <c r="B787" t="s">
        <v>155</v>
      </c>
      <c r="C787">
        <v>7711</v>
      </c>
      <c r="D787">
        <v>85775</v>
      </c>
      <c r="E787" s="25">
        <v>130000</v>
      </c>
      <c r="F787" s="51">
        <v>338</v>
      </c>
      <c r="G787" s="51" t="s">
        <v>356</v>
      </c>
      <c r="H787" s="71">
        <f t="shared" si="15"/>
        <v>439400</v>
      </c>
      <c r="I787" t="s">
        <v>1614</v>
      </c>
      <c r="J787">
        <v>3510</v>
      </c>
      <c r="K787" t="s">
        <v>431</v>
      </c>
      <c r="L787" t="s">
        <v>434</v>
      </c>
    </row>
    <row r="788" spans="1:12" ht="12.75">
      <c r="A788" s="2">
        <v>39379</v>
      </c>
      <c r="B788" t="s">
        <v>966</v>
      </c>
      <c r="C788">
        <v>8199</v>
      </c>
      <c r="D788">
        <v>135427</v>
      </c>
      <c r="E788" s="25">
        <v>3000</v>
      </c>
      <c r="F788" s="51">
        <v>275</v>
      </c>
      <c r="G788" s="51" t="s">
        <v>356</v>
      </c>
      <c r="H788" s="71">
        <f t="shared" si="15"/>
        <v>8250</v>
      </c>
      <c r="I788" t="s">
        <v>967</v>
      </c>
      <c r="J788">
        <v>1510</v>
      </c>
      <c r="K788" t="s">
        <v>431</v>
      </c>
      <c r="L788" t="s">
        <v>434</v>
      </c>
    </row>
    <row r="789" spans="1:12" ht="12.75">
      <c r="A789" s="2">
        <v>39380</v>
      </c>
      <c r="B789" t="s">
        <v>225</v>
      </c>
      <c r="C789">
        <v>9305</v>
      </c>
      <c r="D789">
        <v>219673</v>
      </c>
      <c r="E789" s="25">
        <v>250000</v>
      </c>
      <c r="F789" s="51">
        <v>15</v>
      </c>
      <c r="G789" s="51" t="s">
        <v>356</v>
      </c>
      <c r="H789" s="71">
        <f t="shared" si="15"/>
        <v>37500</v>
      </c>
      <c r="I789" t="s">
        <v>226</v>
      </c>
      <c r="J789">
        <v>2530</v>
      </c>
      <c r="K789" t="s">
        <v>431</v>
      </c>
      <c r="L789" t="s">
        <v>434</v>
      </c>
    </row>
    <row r="790" spans="1:12" ht="12.75">
      <c r="A790" s="2">
        <v>39380</v>
      </c>
      <c r="B790" t="s">
        <v>1771</v>
      </c>
      <c r="C790">
        <v>5401</v>
      </c>
      <c r="D790">
        <v>5756</v>
      </c>
      <c r="E790" s="25">
        <v>1500000</v>
      </c>
      <c r="F790" s="51">
        <v>4</v>
      </c>
      <c r="G790" s="51" t="s">
        <v>356</v>
      </c>
      <c r="H790" s="71">
        <f t="shared" si="15"/>
        <v>60000</v>
      </c>
      <c r="I790" t="s">
        <v>1772</v>
      </c>
      <c r="J790">
        <v>4510</v>
      </c>
      <c r="K790" t="s">
        <v>431</v>
      </c>
      <c r="L790" t="s">
        <v>434</v>
      </c>
    </row>
    <row r="791" spans="1:12" ht="12.75">
      <c r="A791" s="2">
        <v>39380</v>
      </c>
      <c r="B791" t="s">
        <v>1265</v>
      </c>
      <c r="C791">
        <v>8950</v>
      </c>
      <c r="D791">
        <v>191445</v>
      </c>
      <c r="E791" s="25">
        <v>1000000</v>
      </c>
      <c r="F791" s="51">
        <v>1</v>
      </c>
      <c r="G791" s="51" t="s">
        <v>356</v>
      </c>
      <c r="H791" s="71">
        <f t="shared" si="15"/>
        <v>10000</v>
      </c>
      <c r="I791" t="s">
        <v>1266</v>
      </c>
      <c r="J791">
        <v>4520</v>
      </c>
      <c r="K791" t="s">
        <v>431</v>
      </c>
      <c r="L791" t="s">
        <v>434</v>
      </c>
    </row>
    <row r="792" spans="1:12" ht="12.75">
      <c r="A792" s="2">
        <v>39380</v>
      </c>
      <c r="B792" t="s">
        <v>1277</v>
      </c>
      <c r="C792">
        <v>7374</v>
      </c>
      <c r="D792">
        <v>51393</v>
      </c>
      <c r="E792" s="25">
        <v>28000</v>
      </c>
      <c r="F792" s="51">
        <v>161</v>
      </c>
      <c r="G792" s="51" t="s">
        <v>356</v>
      </c>
      <c r="H792" s="71">
        <f t="shared" si="15"/>
        <v>45080</v>
      </c>
      <c r="I792" t="s">
        <v>1279</v>
      </c>
      <c r="J792">
        <v>2020</v>
      </c>
      <c r="K792" t="s">
        <v>431</v>
      </c>
      <c r="L792" t="s">
        <v>434</v>
      </c>
    </row>
    <row r="793" spans="1:12" ht="12.75">
      <c r="A793" s="2">
        <v>39380</v>
      </c>
      <c r="B793" t="s">
        <v>1277</v>
      </c>
      <c r="C793">
        <v>7374</v>
      </c>
      <c r="D793">
        <v>51393</v>
      </c>
      <c r="E793" s="25">
        <v>5000</v>
      </c>
      <c r="F793" s="51">
        <v>208</v>
      </c>
      <c r="G793" s="51" t="s">
        <v>356</v>
      </c>
      <c r="H793" s="71">
        <f t="shared" si="15"/>
        <v>10400</v>
      </c>
      <c r="I793" t="s">
        <v>1278</v>
      </c>
      <c r="J793">
        <v>2020</v>
      </c>
      <c r="K793" t="s">
        <v>431</v>
      </c>
      <c r="L793" t="s">
        <v>434</v>
      </c>
    </row>
    <row r="794" spans="1:12" ht="12.75">
      <c r="A794" s="2">
        <v>39380</v>
      </c>
      <c r="B794" t="s">
        <v>1282</v>
      </c>
      <c r="C794">
        <v>4328</v>
      </c>
      <c r="D794">
        <v>1413</v>
      </c>
      <c r="E794" s="25">
        <v>15000</v>
      </c>
      <c r="F794" s="51">
        <v>71.06</v>
      </c>
      <c r="G794" s="51" t="s">
        <v>356</v>
      </c>
      <c r="H794" s="71">
        <f t="shared" si="15"/>
        <v>10659</v>
      </c>
      <c r="I794" t="s">
        <v>1283</v>
      </c>
      <c r="J794">
        <v>1510</v>
      </c>
      <c r="K794" t="s">
        <v>431</v>
      </c>
      <c r="L794" t="s">
        <v>434</v>
      </c>
    </row>
    <row r="795" spans="1:12" ht="12.75">
      <c r="A795" s="2">
        <v>39380</v>
      </c>
      <c r="B795" t="s">
        <v>1287</v>
      </c>
      <c r="C795">
        <v>8608</v>
      </c>
      <c r="D795">
        <v>161572</v>
      </c>
      <c r="E795" s="25">
        <v>2500000</v>
      </c>
      <c r="F795" s="51">
        <v>25</v>
      </c>
      <c r="G795" s="51" t="s">
        <v>356</v>
      </c>
      <c r="H795" s="71">
        <f t="shared" si="15"/>
        <v>625000</v>
      </c>
      <c r="I795" t="s">
        <v>1288</v>
      </c>
      <c r="J795">
        <v>1010</v>
      </c>
      <c r="K795" t="s">
        <v>431</v>
      </c>
      <c r="L795" t="s">
        <v>434</v>
      </c>
    </row>
    <row r="796" spans="1:12" ht="12.75">
      <c r="A796" s="2">
        <v>39380</v>
      </c>
      <c r="B796" t="s">
        <v>1315</v>
      </c>
      <c r="C796">
        <v>4431</v>
      </c>
      <c r="D796">
        <v>1845</v>
      </c>
      <c r="E796" s="25">
        <v>30000</v>
      </c>
      <c r="F796" s="51">
        <v>161</v>
      </c>
      <c r="G796" s="51" t="s">
        <v>356</v>
      </c>
      <c r="H796" s="71">
        <f t="shared" si="15"/>
        <v>48300</v>
      </c>
      <c r="I796" t="s">
        <v>1316</v>
      </c>
      <c r="J796">
        <v>1510</v>
      </c>
      <c r="K796" t="s">
        <v>431</v>
      </c>
      <c r="L796" t="s">
        <v>434</v>
      </c>
    </row>
    <row r="797" spans="1:12" ht="12.75">
      <c r="A797" s="2">
        <v>39380</v>
      </c>
      <c r="B797" t="s">
        <v>567</v>
      </c>
      <c r="C797">
        <v>8636</v>
      </c>
      <c r="D797">
        <v>164242</v>
      </c>
      <c r="E797" s="25">
        <v>3013333</v>
      </c>
      <c r="F797" s="51">
        <v>35</v>
      </c>
      <c r="G797" s="51" t="s">
        <v>356</v>
      </c>
      <c r="H797" s="71">
        <f t="shared" si="15"/>
        <v>1054666.55</v>
      </c>
      <c r="I797" t="s">
        <v>568</v>
      </c>
      <c r="J797">
        <v>1010</v>
      </c>
      <c r="K797" t="s">
        <v>431</v>
      </c>
      <c r="L797" t="s">
        <v>434</v>
      </c>
    </row>
    <row r="798" spans="1:12" ht="12.75">
      <c r="A798" s="2">
        <v>39380</v>
      </c>
      <c r="B798" t="s">
        <v>660</v>
      </c>
      <c r="C798">
        <v>7186</v>
      </c>
      <c r="D798">
        <v>39870</v>
      </c>
      <c r="E798" s="25">
        <v>121000000</v>
      </c>
      <c r="F798" s="51">
        <v>4</v>
      </c>
      <c r="G798" s="51" t="s">
        <v>356</v>
      </c>
      <c r="H798" s="71">
        <f t="shared" si="15"/>
        <v>4840000</v>
      </c>
      <c r="I798" t="s">
        <v>661</v>
      </c>
      <c r="J798">
        <v>1510</v>
      </c>
      <c r="K798" t="s">
        <v>431</v>
      </c>
      <c r="L798" t="s">
        <v>434</v>
      </c>
    </row>
    <row r="799" spans="1:12" ht="12.75">
      <c r="A799" s="2">
        <v>39380</v>
      </c>
      <c r="B799" t="s">
        <v>662</v>
      </c>
      <c r="C799">
        <v>9219</v>
      </c>
      <c r="D799">
        <v>209776</v>
      </c>
      <c r="E799" s="25">
        <v>357574</v>
      </c>
      <c r="F799" s="51">
        <v>0</v>
      </c>
      <c r="G799" s="51" t="s">
        <v>356</v>
      </c>
      <c r="H799" s="71">
        <f t="shared" si="15"/>
        <v>0</v>
      </c>
      <c r="I799" t="s">
        <v>663</v>
      </c>
      <c r="J799">
        <v>3520</v>
      </c>
      <c r="K799" t="s">
        <v>431</v>
      </c>
      <c r="L799" t="s">
        <v>434</v>
      </c>
    </row>
    <row r="800" spans="1:12" ht="12.75">
      <c r="A800" s="2">
        <v>39380</v>
      </c>
      <c r="B800" t="s">
        <v>807</v>
      </c>
      <c r="C800">
        <v>7839</v>
      </c>
      <c r="D800">
        <v>97517</v>
      </c>
      <c r="E800" s="25">
        <v>30000</v>
      </c>
      <c r="F800" s="51">
        <v>119.67</v>
      </c>
      <c r="G800" s="51" t="s">
        <v>356</v>
      </c>
      <c r="H800" s="71">
        <f t="shared" si="15"/>
        <v>35901</v>
      </c>
      <c r="I800" t="s">
        <v>720</v>
      </c>
      <c r="J800">
        <v>4510</v>
      </c>
      <c r="K800" t="s">
        <v>431</v>
      </c>
      <c r="L800" t="s">
        <v>434</v>
      </c>
    </row>
    <row r="801" spans="1:12" ht="12.75">
      <c r="A801" s="2">
        <v>39380</v>
      </c>
      <c r="B801" t="s">
        <v>11</v>
      </c>
      <c r="C801">
        <v>9298</v>
      </c>
      <c r="D801">
        <v>218652</v>
      </c>
      <c r="E801" s="25">
        <v>26533</v>
      </c>
      <c r="F801" s="51">
        <v>1978</v>
      </c>
      <c r="G801" s="51" t="s">
        <v>356</v>
      </c>
      <c r="H801" s="71">
        <f t="shared" si="15"/>
        <v>524822.74</v>
      </c>
      <c r="I801" t="s">
        <v>16</v>
      </c>
      <c r="J801">
        <v>2540</v>
      </c>
      <c r="K801" t="s">
        <v>13</v>
      </c>
      <c r="L801" t="s">
        <v>434</v>
      </c>
    </row>
    <row r="802" spans="1:12" ht="12.75">
      <c r="A802" s="2">
        <v>39380</v>
      </c>
      <c r="B802" t="s">
        <v>11</v>
      </c>
      <c r="C802">
        <v>9298</v>
      </c>
      <c r="D802">
        <v>218652</v>
      </c>
      <c r="E802" s="25">
        <v>24115</v>
      </c>
      <c r="F802" s="51">
        <v>1604</v>
      </c>
      <c r="G802" s="51" t="s">
        <v>356</v>
      </c>
      <c r="H802" s="71">
        <f t="shared" si="15"/>
        <v>386804.6</v>
      </c>
      <c r="I802" t="s">
        <v>17</v>
      </c>
      <c r="J802">
        <v>2540</v>
      </c>
      <c r="K802" t="s">
        <v>13</v>
      </c>
      <c r="L802" t="s">
        <v>434</v>
      </c>
    </row>
    <row r="803" spans="1:12" ht="12.75">
      <c r="A803" s="2">
        <v>39380</v>
      </c>
      <c r="B803" t="s">
        <v>1660</v>
      </c>
      <c r="C803">
        <v>9304</v>
      </c>
      <c r="D803">
        <v>219672</v>
      </c>
      <c r="E803" s="25">
        <v>325000</v>
      </c>
      <c r="F803" s="51">
        <v>0</v>
      </c>
      <c r="G803" s="51" t="s">
        <v>356</v>
      </c>
      <c r="H803" s="71">
        <f t="shared" si="15"/>
        <v>0</v>
      </c>
      <c r="I803" t="s">
        <v>1661</v>
      </c>
      <c r="J803">
        <v>1010</v>
      </c>
      <c r="K803" t="s">
        <v>431</v>
      </c>
      <c r="L803" t="s">
        <v>434</v>
      </c>
    </row>
    <row r="804" spans="1:12" ht="12.75">
      <c r="A804" s="2">
        <v>39380</v>
      </c>
      <c r="B804" t="s">
        <v>1698</v>
      </c>
      <c r="C804">
        <v>8352</v>
      </c>
      <c r="D804">
        <v>140945</v>
      </c>
      <c r="E804" s="25">
        <v>1587143</v>
      </c>
      <c r="F804" s="51">
        <v>7</v>
      </c>
      <c r="G804" s="51" t="s">
        <v>356</v>
      </c>
      <c r="H804" s="71">
        <f t="shared" si="15"/>
        <v>111100.01</v>
      </c>
      <c r="I804" t="s">
        <v>1699</v>
      </c>
      <c r="J804">
        <v>5510</v>
      </c>
      <c r="K804" t="s">
        <v>431</v>
      </c>
      <c r="L804" t="s">
        <v>434</v>
      </c>
    </row>
    <row r="805" spans="1:12" ht="12.75">
      <c r="A805" s="2">
        <v>39380</v>
      </c>
      <c r="B805" t="s">
        <v>1712</v>
      </c>
      <c r="C805">
        <v>7317</v>
      </c>
      <c r="D805">
        <v>49426</v>
      </c>
      <c r="E805" s="25">
        <v>40000</v>
      </c>
      <c r="F805" s="51">
        <v>0</v>
      </c>
      <c r="G805" s="51" t="s">
        <v>356</v>
      </c>
      <c r="H805" s="71">
        <f t="shared" si="15"/>
        <v>0</v>
      </c>
      <c r="I805" t="s">
        <v>1242</v>
      </c>
      <c r="J805">
        <v>1010</v>
      </c>
      <c r="K805" t="s">
        <v>431</v>
      </c>
      <c r="L805" t="s">
        <v>434</v>
      </c>
    </row>
    <row r="806" spans="1:12" ht="12.75">
      <c r="A806" s="2">
        <v>39380</v>
      </c>
      <c r="B806" t="s">
        <v>755</v>
      </c>
      <c r="C806">
        <v>5385</v>
      </c>
      <c r="D806">
        <v>5665</v>
      </c>
      <c r="E806" s="25">
        <v>2000000</v>
      </c>
      <c r="F806" s="51">
        <v>18.8</v>
      </c>
      <c r="G806" s="51" t="s">
        <v>356</v>
      </c>
      <c r="H806" s="71">
        <f t="shared" si="15"/>
        <v>376000</v>
      </c>
      <c r="I806" t="s">
        <v>37</v>
      </c>
      <c r="J806">
        <v>1510</v>
      </c>
      <c r="K806" t="s">
        <v>431</v>
      </c>
      <c r="L806" t="s">
        <v>434</v>
      </c>
    </row>
    <row r="807" spans="1:12" ht="12.75">
      <c r="A807" s="2">
        <v>39381</v>
      </c>
      <c r="B807" t="s">
        <v>926</v>
      </c>
      <c r="C807">
        <v>4021</v>
      </c>
      <c r="D807">
        <v>49</v>
      </c>
      <c r="E807" s="25">
        <v>60000</v>
      </c>
      <c r="F807" s="51">
        <v>218</v>
      </c>
      <c r="G807" s="51" t="s">
        <v>356</v>
      </c>
      <c r="H807" s="71">
        <f t="shared" si="15"/>
        <v>130800</v>
      </c>
      <c r="I807" t="s">
        <v>927</v>
      </c>
      <c r="J807">
        <v>2550</v>
      </c>
      <c r="K807" t="s">
        <v>431</v>
      </c>
      <c r="L807" t="s">
        <v>434</v>
      </c>
    </row>
    <row r="808" spans="1:12" ht="12.75">
      <c r="A808" s="2">
        <v>39381</v>
      </c>
      <c r="B808" t="s">
        <v>942</v>
      </c>
      <c r="C808">
        <v>9347</v>
      </c>
      <c r="D808">
        <v>222862</v>
      </c>
      <c r="E808" s="25">
        <v>45000</v>
      </c>
      <c r="F808" s="51">
        <v>30</v>
      </c>
      <c r="G808" s="51" t="s">
        <v>356</v>
      </c>
      <c r="H808" s="71">
        <f t="shared" si="15"/>
        <v>13500</v>
      </c>
      <c r="I808" t="s">
        <v>943</v>
      </c>
      <c r="J808">
        <v>1510</v>
      </c>
      <c r="K808" t="s">
        <v>431</v>
      </c>
      <c r="L808" t="s">
        <v>434</v>
      </c>
    </row>
    <row r="809" spans="1:12" ht="12.75">
      <c r="A809" s="2">
        <v>39381</v>
      </c>
      <c r="B809" t="s">
        <v>955</v>
      </c>
      <c r="C809">
        <v>7433</v>
      </c>
      <c r="D809">
        <v>54776</v>
      </c>
      <c r="E809" s="25">
        <v>19000</v>
      </c>
      <c r="F809" s="51">
        <v>157</v>
      </c>
      <c r="G809" s="51" t="s">
        <v>356</v>
      </c>
      <c r="H809" s="71">
        <f t="shared" si="15"/>
        <v>29830</v>
      </c>
      <c r="I809" t="s">
        <v>1767</v>
      </c>
      <c r="J809">
        <v>4040</v>
      </c>
      <c r="K809" t="s">
        <v>431</v>
      </c>
      <c r="L809" t="s">
        <v>434</v>
      </c>
    </row>
    <row r="810" spans="1:12" ht="12.75">
      <c r="A810" s="2">
        <v>39381</v>
      </c>
      <c r="B810" t="s">
        <v>848</v>
      </c>
      <c r="C810">
        <v>8216</v>
      </c>
      <c r="D810">
        <v>136016</v>
      </c>
      <c r="E810" s="25">
        <v>167000</v>
      </c>
      <c r="F810" s="51">
        <v>95</v>
      </c>
      <c r="G810" s="51" t="s">
        <v>356</v>
      </c>
      <c r="H810" s="71">
        <f t="shared" si="15"/>
        <v>158650</v>
      </c>
      <c r="I810" t="s">
        <v>1178</v>
      </c>
      <c r="J810">
        <v>1010</v>
      </c>
      <c r="K810" t="s">
        <v>431</v>
      </c>
      <c r="L810" t="s">
        <v>434</v>
      </c>
    </row>
    <row r="811" spans="1:12" ht="12.75">
      <c r="A811" s="2">
        <v>39381</v>
      </c>
      <c r="B811" t="s">
        <v>848</v>
      </c>
      <c r="C811">
        <v>8216</v>
      </c>
      <c r="D811">
        <v>136016</v>
      </c>
      <c r="E811" s="25">
        <v>167000</v>
      </c>
      <c r="F811" s="51">
        <v>85</v>
      </c>
      <c r="G811" s="51" t="s">
        <v>356</v>
      </c>
      <c r="H811" s="71">
        <f t="shared" si="15"/>
        <v>141950</v>
      </c>
      <c r="I811" t="s">
        <v>1179</v>
      </c>
      <c r="J811">
        <v>1010</v>
      </c>
      <c r="K811" t="s">
        <v>431</v>
      </c>
      <c r="L811" t="s">
        <v>434</v>
      </c>
    </row>
    <row r="812" spans="1:12" ht="12.75">
      <c r="A812" s="2">
        <v>39381</v>
      </c>
      <c r="B812" t="s">
        <v>848</v>
      </c>
      <c r="C812">
        <v>8216</v>
      </c>
      <c r="D812">
        <v>136016</v>
      </c>
      <c r="E812" s="25">
        <v>166000</v>
      </c>
      <c r="F812" s="51">
        <v>75</v>
      </c>
      <c r="G812" s="51" t="s">
        <v>356</v>
      </c>
      <c r="H812" s="71">
        <f t="shared" si="15"/>
        <v>124500</v>
      </c>
      <c r="I812" t="s">
        <v>1180</v>
      </c>
      <c r="J812">
        <v>1010</v>
      </c>
      <c r="K812" t="s">
        <v>431</v>
      </c>
      <c r="L812" t="s">
        <v>434</v>
      </c>
    </row>
    <row r="813" spans="1:12" ht="12.75">
      <c r="A813" s="2">
        <v>39381</v>
      </c>
      <c r="B813" t="s">
        <v>1198</v>
      </c>
      <c r="C813">
        <v>9236</v>
      </c>
      <c r="D813">
        <v>211224</v>
      </c>
      <c r="E813" s="25">
        <v>10000</v>
      </c>
      <c r="F813" s="51">
        <v>17.62</v>
      </c>
      <c r="G813" s="51" t="s">
        <v>356</v>
      </c>
      <c r="H813" s="71">
        <f t="shared" si="15"/>
        <v>1762</v>
      </c>
      <c r="I813" t="s">
        <v>1199</v>
      </c>
      <c r="J813">
        <v>3520</v>
      </c>
      <c r="K813" t="s">
        <v>431</v>
      </c>
      <c r="L813" t="s">
        <v>434</v>
      </c>
    </row>
    <row r="814" spans="1:12" ht="12.75">
      <c r="A814" s="2">
        <v>39381</v>
      </c>
      <c r="B814" t="s">
        <v>1238</v>
      </c>
      <c r="C814">
        <v>9955</v>
      </c>
      <c r="D814">
        <v>295661</v>
      </c>
      <c r="E814" s="25">
        <v>19230</v>
      </c>
      <c r="F814" s="51">
        <v>820</v>
      </c>
      <c r="G814" s="51" t="s">
        <v>356</v>
      </c>
      <c r="H814" s="71">
        <f t="shared" si="15"/>
        <v>157686</v>
      </c>
      <c r="I814" t="s">
        <v>1247</v>
      </c>
      <c r="J814">
        <v>2020</v>
      </c>
      <c r="K814" t="s">
        <v>431</v>
      </c>
      <c r="L814" t="s">
        <v>434</v>
      </c>
    </row>
    <row r="815" spans="1:12" ht="12.75">
      <c r="A815" s="2">
        <v>39381</v>
      </c>
      <c r="B815" t="s">
        <v>1238</v>
      </c>
      <c r="C815">
        <v>9955</v>
      </c>
      <c r="D815">
        <v>295661</v>
      </c>
      <c r="E815" s="25">
        <v>3768</v>
      </c>
      <c r="F815" s="51">
        <v>609</v>
      </c>
      <c r="G815" s="51" t="s">
        <v>356</v>
      </c>
      <c r="H815" s="71">
        <f t="shared" si="15"/>
        <v>22947.12</v>
      </c>
      <c r="I815" t="s">
        <v>1248</v>
      </c>
      <c r="J815">
        <v>2020</v>
      </c>
      <c r="K815" t="s">
        <v>431</v>
      </c>
      <c r="L815" t="s">
        <v>434</v>
      </c>
    </row>
    <row r="816" spans="1:12" ht="12.75">
      <c r="A816" s="2">
        <v>39381</v>
      </c>
      <c r="B816" t="s">
        <v>1238</v>
      </c>
      <c r="C816">
        <v>9955</v>
      </c>
      <c r="D816">
        <v>295661</v>
      </c>
      <c r="E816" s="25">
        <v>63580</v>
      </c>
      <c r="F816" s="51">
        <v>563</v>
      </c>
      <c r="G816" s="51" t="s">
        <v>356</v>
      </c>
      <c r="H816" s="71">
        <f t="shared" si="15"/>
        <v>357955.4</v>
      </c>
      <c r="I816" t="s">
        <v>1250</v>
      </c>
      <c r="J816">
        <v>2020</v>
      </c>
      <c r="K816" t="s">
        <v>431</v>
      </c>
      <c r="L816" t="s">
        <v>434</v>
      </c>
    </row>
    <row r="817" spans="1:12" ht="12.75">
      <c r="A817" s="2">
        <v>39381</v>
      </c>
      <c r="B817" t="s">
        <v>1238</v>
      </c>
      <c r="C817">
        <v>9955</v>
      </c>
      <c r="D817">
        <v>295661</v>
      </c>
      <c r="E817">
        <v>216</v>
      </c>
      <c r="F817" s="51">
        <v>474</v>
      </c>
      <c r="G817" s="51" t="s">
        <v>356</v>
      </c>
      <c r="H817" s="71">
        <f t="shared" si="15"/>
        <v>1023.84</v>
      </c>
      <c r="I817" t="s">
        <v>1249</v>
      </c>
      <c r="J817">
        <v>2020</v>
      </c>
      <c r="K817" t="s">
        <v>431</v>
      </c>
      <c r="L817" t="s">
        <v>434</v>
      </c>
    </row>
    <row r="818" spans="1:12" ht="12.75">
      <c r="A818" s="2">
        <v>39381</v>
      </c>
      <c r="B818" t="s">
        <v>1262</v>
      </c>
      <c r="C818">
        <v>8219</v>
      </c>
      <c r="D818">
        <v>136280</v>
      </c>
      <c r="E818" s="25">
        <v>46000</v>
      </c>
      <c r="F818" s="51">
        <v>812</v>
      </c>
      <c r="G818" s="51" t="s">
        <v>356</v>
      </c>
      <c r="H818" s="71">
        <f t="shared" si="15"/>
        <v>373520</v>
      </c>
      <c r="I818" t="s">
        <v>1774</v>
      </c>
      <c r="J818">
        <v>2020</v>
      </c>
      <c r="K818" t="s">
        <v>431</v>
      </c>
      <c r="L818" t="s">
        <v>434</v>
      </c>
    </row>
    <row r="819" spans="1:12" ht="12.75">
      <c r="A819" s="2">
        <v>39381</v>
      </c>
      <c r="B819" t="s">
        <v>1262</v>
      </c>
      <c r="C819">
        <v>8219</v>
      </c>
      <c r="D819">
        <v>136280</v>
      </c>
      <c r="E819" s="25">
        <v>3000</v>
      </c>
      <c r="F819" s="51">
        <v>232</v>
      </c>
      <c r="G819" s="51" t="s">
        <v>356</v>
      </c>
      <c r="H819" s="71">
        <f t="shared" si="15"/>
        <v>6960</v>
      </c>
      <c r="I819" t="s">
        <v>1263</v>
      </c>
      <c r="J819">
        <v>2020</v>
      </c>
      <c r="K819" t="s">
        <v>431</v>
      </c>
      <c r="L819" t="s">
        <v>434</v>
      </c>
    </row>
    <row r="820" spans="1:12" ht="12.75">
      <c r="A820" s="2">
        <v>39381</v>
      </c>
      <c r="B820" t="s">
        <v>1315</v>
      </c>
      <c r="C820">
        <v>4431</v>
      </c>
      <c r="D820">
        <v>1845</v>
      </c>
      <c r="E820" s="25">
        <v>15000</v>
      </c>
      <c r="F820" s="51">
        <v>161</v>
      </c>
      <c r="G820" s="51" t="s">
        <v>356</v>
      </c>
      <c r="H820" s="71">
        <f t="shared" si="15"/>
        <v>24150</v>
      </c>
      <c r="I820" t="s">
        <v>1316</v>
      </c>
      <c r="J820">
        <v>1510</v>
      </c>
      <c r="K820" t="s">
        <v>431</v>
      </c>
      <c r="L820" t="s">
        <v>434</v>
      </c>
    </row>
    <row r="821" spans="1:12" ht="12.75">
      <c r="A821" s="2">
        <v>39381</v>
      </c>
      <c r="B821" t="s">
        <v>69</v>
      </c>
      <c r="C821">
        <v>4497</v>
      </c>
      <c r="D821">
        <v>2080</v>
      </c>
      <c r="E821" s="25">
        <v>100000</v>
      </c>
      <c r="F821" s="51">
        <v>123</v>
      </c>
      <c r="G821" s="51" t="s">
        <v>356</v>
      </c>
      <c r="H821" s="71">
        <f t="shared" si="15"/>
        <v>123000</v>
      </c>
      <c r="I821" t="s">
        <v>1542</v>
      </c>
      <c r="J821">
        <v>3020</v>
      </c>
      <c r="K821" t="s">
        <v>431</v>
      </c>
      <c r="L821" t="s">
        <v>434</v>
      </c>
    </row>
    <row r="822" spans="1:12" ht="12.75">
      <c r="A822" s="2">
        <v>39381</v>
      </c>
      <c r="B822" t="s">
        <v>1549</v>
      </c>
      <c r="C822">
        <v>8842</v>
      </c>
      <c r="D822">
        <v>179990</v>
      </c>
      <c r="E822" s="25">
        <v>225000</v>
      </c>
      <c r="F822" s="51">
        <v>10</v>
      </c>
      <c r="G822" s="51" t="s">
        <v>356</v>
      </c>
      <c r="H822" s="71">
        <f t="shared" si="15"/>
        <v>22500</v>
      </c>
      <c r="I822" t="s">
        <v>1550</v>
      </c>
      <c r="J822">
        <v>1510</v>
      </c>
      <c r="K822" t="s">
        <v>431</v>
      </c>
      <c r="L822" t="s">
        <v>434</v>
      </c>
    </row>
    <row r="823" spans="1:12" ht="12.75">
      <c r="A823" s="2">
        <v>39381</v>
      </c>
      <c r="B823" t="s">
        <v>505</v>
      </c>
      <c r="C823">
        <v>8064</v>
      </c>
      <c r="D823">
        <v>129743</v>
      </c>
      <c r="E823" s="25">
        <v>435680</v>
      </c>
      <c r="F823" s="51">
        <v>97</v>
      </c>
      <c r="G823" s="51" t="s">
        <v>356</v>
      </c>
      <c r="H823" s="71">
        <f t="shared" si="15"/>
        <v>422609.6</v>
      </c>
      <c r="I823" t="s">
        <v>602</v>
      </c>
      <c r="J823">
        <v>3510</v>
      </c>
      <c r="K823" t="s">
        <v>431</v>
      </c>
      <c r="L823" t="s">
        <v>434</v>
      </c>
    </row>
    <row r="824" spans="1:12" ht="12.75">
      <c r="A824" s="2">
        <v>39381</v>
      </c>
      <c r="B824" t="s">
        <v>620</v>
      </c>
      <c r="C824">
        <v>10185</v>
      </c>
      <c r="D824">
        <v>327370</v>
      </c>
      <c r="E824" s="25">
        <v>34000</v>
      </c>
      <c r="F824" s="51">
        <v>55</v>
      </c>
      <c r="G824" s="51" t="s">
        <v>356</v>
      </c>
      <c r="H824" s="71">
        <f t="shared" si="15"/>
        <v>18700</v>
      </c>
      <c r="I824" t="s">
        <v>621</v>
      </c>
      <c r="J824">
        <v>1010</v>
      </c>
      <c r="K824" t="s">
        <v>431</v>
      </c>
      <c r="L824" t="s">
        <v>434</v>
      </c>
    </row>
    <row r="825" spans="1:12" ht="12.75">
      <c r="A825" s="2">
        <v>39381</v>
      </c>
      <c r="B825" t="s">
        <v>633</v>
      </c>
      <c r="C825">
        <v>4688</v>
      </c>
      <c r="D825">
        <v>2712</v>
      </c>
      <c r="E825">
        <v>290</v>
      </c>
      <c r="F825" s="51">
        <v>1711</v>
      </c>
      <c r="G825" s="51" t="s">
        <v>356</v>
      </c>
      <c r="H825" s="71">
        <f t="shared" si="15"/>
        <v>4961.9</v>
      </c>
      <c r="I825" t="s">
        <v>636</v>
      </c>
      <c r="J825">
        <v>1510</v>
      </c>
      <c r="K825" t="s">
        <v>431</v>
      </c>
      <c r="L825" t="s">
        <v>434</v>
      </c>
    </row>
    <row r="826" spans="1:12" ht="12.75">
      <c r="A826" s="2">
        <v>39381</v>
      </c>
      <c r="B826" t="s">
        <v>111</v>
      </c>
      <c r="C826">
        <v>4780</v>
      </c>
      <c r="D826">
        <v>3000</v>
      </c>
      <c r="E826" s="25">
        <v>12500</v>
      </c>
      <c r="F826" s="51">
        <v>61</v>
      </c>
      <c r="G826" s="51" t="s">
        <v>356</v>
      </c>
      <c r="H826" s="71">
        <f t="shared" si="15"/>
        <v>7625</v>
      </c>
      <c r="I826" t="s">
        <v>670</v>
      </c>
      <c r="J826">
        <v>2010</v>
      </c>
      <c r="K826" t="s">
        <v>431</v>
      </c>
      <c r="L826" t="s">
        <v>434</v>
      </c>
    </row>
    <row r="827" spans="1:12" ht="12.75">
      <c r="A827" s="2">
        <v>39381</v>
      </c>
      <c r="B827" t="s">
        <v>1345</v>
      </c>
      <c r="C827">
        <v>8156</v>
      </c>
      <c r="D827">
        <v>133659</v>
      </c>
      <c r="E827">
        <v>250</v>
      </c>
      <c r="F827" s="51">
        <v>309</v>
      </c>
      <c r="G827" s="51" t="s">
        <v>356</v>
      </c>
      <c r="H827" s="71">
        <f t="shared" si="15"/>
        <v>772.5</v>
      </c>
      <c r="I827" t="s">
        <v>659</v>
      </c>
      <c r="J827">
        <v>4510</v>
      </c>
      <c r="K827" t="s">
        <v>431</v>
      </c>
      <c r="L827" t="s">
        <v>434</v>
      </c>
    </row>
    <row r="828" spans="1:12" ht="12.75">
      <c r="A828" s="2">
        <v>39381</v>
      </c>
      <c r="B828" t="s">
        <v>1345</v>
      </c>
      <c r="C828">
        <v>8156</v>
      </c>
      <c r="D828">
        <v>133659</v>
      </c>
      <c r="E828" s="25">
        <v>10000</v>
      </c>
      <c r="F828" s="51">
        <v>108</v>
      </c>
      <c r="G828" s="51" t="s">
        <v>356</v>
      </c>
      <c r="H828" s="71">
        <f t="shared" si="15"/>
        <v>10800</v>
      </c>
      <c r="I828" t="s">
        <v>1569</v>
      </c>
      <c r="J828">
        <v>4510</v>
      </c>
      <c r="K828" t="s">
        <v>431</v>
      </c>
      <c r="L828" t="s">
        <v>434</v>
      </c>
    </row>
    <row r="829" spans="1:12" ht="12.75">
      <c r="A829" s="2">
        <v>39381</v>
      </c>
      <c r="B829" t="s">
        <v>1345</v>
      </c>
      <c r="C829">
        <v>8156</v>
      </c>
      <c r="D829">
        <v>133659</v>
      </c>
      <c r="E829" s="25">
        <v>1000</v>
      </c>
      <c r="F829" s="51">
        <v>209</v>
      </c>
      <c r="G829" s="51" t="s">
        <v>356</v>
      </c>
      <c r="H829" s="71">
        <f t="shared" si="15"/>
        <v>2090</v>
      </c>
      <c r="I829" t="s">
        <v>1367</v>
      </c>
      <c r="J829">
        <v>4510</v>
      </c>
      <c r="K829" t="s">
        <v>431</v>
      </c>
      <c r="L829" t="s">
        <v>434</v>
      </c>
    </row>
    <row r="830" spans="1:12" ht="12.75">
      <c r="A830" s="2">
        <v>39381</v>
      </c>
      <c r="B830" t="s">
        <v>1345</v>
      </c>
      <c r="C830">
        <v>8156</v>
      </c>
      <c r="D830">
        <v>133659</v>
      </c>
      <c r="E830" s="25">
        <v>12000</v>
      </c>
      <c r="F830" s="51">
        <v>117</v>
      </c>
      <c r="G830" s="51" t="s">
        <v>356</v>
      </c>
      <c r="H830" s="71">
        <f t="shared" si="15"/>
        <v>14040</v>
      </c>
      <c r="I830" t="s">
        <v>1368</v>
      </c>
      <c r="J830">
        <v>4510</v>
      </c>
      <c r="K830" t="s">
        <v>431</v>
      </c>
      <c r="L830" t="s">
        <v>434</v>
      </c>
    </row>
    <row r="831" spans="1:12" ht="12.75">
      <c r="A831" s="2">
        <v>39381</v>
      </c>
      <c r="B831" t="s">
        <v>885</v>
      </c>
      <c r="C831">
        <v>8274</v>
      </c>
      <c r="D831">
        <v>137903</v>
      </c>
      <c r="E831" s="25">
        <v>370000</v>
      </c>
      <c r="F831" s="51">
        <v>35</v>
      </c>
      <c r="G831" s="51" t="s">
        <v>356</v>
      </c>
      <c r="H831" s="71">
        <f t="shared" si="15"/>
        <v>129500</v>
      </c>
      <c r="I831" t="s">
        <v>1576</v>
      </c>
      <c r="J831">
        <v>3510</v>
      </c>
      <c r="K831" t="s">
        <v>431</v>
      </c>
      <c r="L831" t="s">
        <v>434</v>
      </c>
    </row>
    <row r="832" spans="1:12" ht="12.75">
      <c r="A832" s="2">
        <v>39381</v>
      </c>
      <c r="B832" t="s">
        <v>1579</v>
      </c>
      <c r="C832">
        <v>9415</v>
      </c>
      <c r="D832">
        <v>229246</v>
      </c>
      <c r="E832" s="25">
        <v>1000000</v>
      </c>
      <c r="F832" s="51">
        <v>20</v>
      </c>
      <c r="G832" s="51" t="s">
        <v>356</v>
      </c>
      <c r="H832" s="71">
        <f t="shared" si="15"/>
        <v>200000</v>
      </c>
      <c r="I832" t="s">
        <v>713</v>
      </c>
      <c r="J832">
        <v>1510</v>
      </c>
      <c r="K832" t="s">
        <v>431</v>
      </c>
      <c r="L832" t="s">
        <v>434</v>
      </c>
    </row>
    <row r="833" spans="1:12" ht="12.75">
      <c r="A833" s="2">
        <v>39381</v>
      </c>
      <c r="B833" t="s">
        <v>1608</v>
      </c>
      <c r="C833">
        <v>9241</v>
      </c>
      <c r="D833">
        <v>212039</v>
      </c>
      <c r="E833" s="25">
        <v>71250</v>
      </c>
      <c r="F833" s="51">
        <v>50</v>
      </c>
      <c r="G833" s="51" t="s">
        <v>356</v>
      </c>
      <c r="H833" s="71">
        <f t="shared" si="15"/>
        <v>35625</v>
      </c>
      <c r="I833" t="s">
        <v>1609</v>
      </c>
      <c r="J833">
        <v>1510</v>
      </c>
      <c r="K833" t="s">
        <v>431</v>
      </c>
      <c r="L833" t="s">
        <v>434</v>
      </c>
    </row>
    <row r="834" spans="1:12" ht="12.75">
      <c r="A834" s="2">
        <v>39381</v>
      </c>
      <c r="B834" t="s">
        <v>1687</v>
      </c>
      <c r="C834">
        <v>5002</v>
      </c>
      <c r="D834">
        <v>3996</v>
      </c>
      <c r="E834" s="25">
        <v>390000</v>
      </c>
      <c r="F834" s="51">
        <v>20</v>
      </c>
      <c r="G834" s="51" t="s">
        <v>356</v>
      </c>
      <c r="H834" s="71">
        <f t="shared" si="15"/>
        <v>78000</v>
      </c>
      <c r="I834" t="s">
        <v>1688</v>
      </c>
      <c r="J834">
        <v>3520</v>
      </c>
      <c r="K834" t="s">
        <v>431</v>
      </c>
      <c r="L834" t="s">
        <v>434</v>
      </c>
    </row>
    <row r="835" spans="1:12" ht="12.75">
      <c r="A835" s="2">
        <v>39381</v>
      </c>
      <c r="B835" t="s">
        <v>1710</v>
      </c>
      <c r="C835">
        <v>5146</v>
      </c>
      <c r="D835">
        <v>4767</v>
      </c>
      <c r="E835" s="25">
        <v>-6000000</v>
      </c>
      <c r="F835" s="51">
        <v>5.5</v>
      </c>
      <c r="G835" s="51" t="s">
        <v>356</v>
      </c>
      <c r="H835" s="71">
        <f t="shared" si="15"/>
        <v>-330000</v>
      </c>
      <c r="I835" t="s">
        <v>1711</v>
      </c>
      <c r="J835">
        <v>1510</v>
      </c>
      <c r="K835" t="s">
        <v>431</v>
      </c>
      <c r="L835" t="s">
        <v>434</v>
      </c>
    </row>
    <row r="836" spans="1:12" ht="12.75">
      <c r="A836" s="2">
        <v>39381</v>
      </c>
      <c r="B836" t="s">
        <v>748</v>
      </c>
      <c r="C836">
        <v>5351</v>
      </c>
      <c r="D836">
        <v>5389</v>
      </c>
      <c r="E836" s="25">
        <v>2000000</v>
      </c>
      <c r="F836" s="51">
        <v>285</v>
      </c>
      <c r="G836" s="51" t="s">
        <v>356</v>
      </c>
      <c r="H836" s="71">
        <f t="shared" si="15"/>
        <v>5700000</v>
      </c>
      <c r="I836" t="s">
        <v>749</v>
      </c>
      <c r="J836">
        <v>2540</v>
      </c>
      <c r="K836" t="s">
        <v>431</v>
      </c>
      <c r="L836" t="s">
        <v>434</v>
      </c>
    </row>
    <row r="837" spans="1:12" ht="12.75">
      <c r="A837" s="2">
        <v>39384</v>
      </c>
      <c r="B837" t="s">
        <v>1748</v>
      </c>
      <c r="C837">
        <v>4090</v>
      </c>
      <c r="D837">
        <v>414</v>
      </c>
      <c r="E837" s="25">
        <v>200000</v>
      </c>
      <c r="F837" s="51">
        <v>21</v>
      </c>
      <c r="G837" s="51" t="s">
        <v>356</v>
      </c>
      <c r="H837" s="71">
        <f t="shared" si="15"/>
        <v>42000</v>
      </c>
      <c r="I837" t="s">
        <v>1182</v>
      </c>
      <c r="J837">
        <v>4040</v>
      </c>
      <c r="K837" t="s">
        <v>431</v>
      </c>
      <c r="L837" t="s">
        <v>434</v>
      </c>
    </row>
    <row r="838" spans="1:12" ht="12.75">
      <c r="A838" s="2">
        <v>39384</v>
      </c>
      <c r="B838" t="s">
        <v>1748</v>
      </c>
      <c r="C838">
        <v>4090</v>
      </c>
      <c r="D838">
        <v>414</v>
      </c>
      <c r="E838" s="25">
        <v>1000000</v>
      </c>
      <c r="F838" s="51">
        <v>25</v>
      </c>
      <c r="G838" s="51" t="s">
        <v>356</v>
      </c>
      <c r="H838" s="71">
        <f t="shared" si="15"/>
        <v>250000</v>
      </c>
      <c r="I838" t="s">
        <v>1183</v>
      </c>
      <c r="J838">
        <v>4040</v>
      </c>
      <c r="K838" t="s">
        <v>431</v>
      </c>
      <c r="L838" t="s">
        <v>434</v>
      </c>
    </row>
    <row r="839" spans="1:12" ht="12.75">
      <c r="A839" s="2">
        <v>39384</v>
      </c>
      <c r="B839" t="s">
        <v>1748</v>
      </c>
      <c r="C839">
        <v>4090</v>
      </c>
      <c r="D839">
        <v>414</v>
      </c>
      <c r="E839" s="25">
        <v>100000</v>
      </c>
      <c r="F839" s="51">
        <v>35</v>
      </c>
      <c r="G839" s="51" t="s">
        <v>356</v>
      </c>
      <c r="H839" s="71">
        <f t="shared" si="15"/>
        <v>35000</v>
      </c>
      <c r="I839" t="s">
        <v>1184</v>
      </c>
      <c r="J839">
        <v>4040</v>
      </c>
      <c r="K839" t="s">
        <v>431</v>
      </c>
      <c r="L839" t="s">
        <v>434</v>
      </c>
    </row>
    <row r="840" spans="1:12" ht="12.75">
      <c r="A840" s="2">
        <v>39384</v>
      </c>
      <c r="B840" t="s">
        <v>1187</v>
      </c>
      <c r="C840">
        <v>4120</v>
      </c>
      <c r="D840">
        <v>510</v>
      </c>
      <c r="E840" s="25">
        <v>391250</v>
      </c>
      <c r="F840" s="51">
        <v>134</v>
      </c>
      <c r="G840" s="51" t="s">
        <v>356</v>
      </c>
      <c r="H840" s="71">
        <f t="shared" si="15"/>
        <v>524275</v>
      </c>
      <c r="I840" t="s">
        <v>1188</v>
      </c>
      <c r="J840">
        <v>1010</v>
      </c>
      <c r="K840" t="s">
        <v>431</v>
      </c>
      <c r="L840" t="s">
        <v>434</v>
      </c>
    </row>
    <row r="841" spans="1:12" ht="12.75">
      <c r="A841" s="2">
        <v>39384</v>
      </c>
      <c r="B841" t="s">
        <v>1193</v>
      </c>
      <c r="C841">
        <v>5838</v>
      </c>
      <c r="D841">
        <v>27510</v>
      </c>
      <c r="E841" s="25">
        <v>1200000</v>
      </c>
      <c r="F841" s="51">
        <v>50</v>
      </c>
      <c r="G841" s="51" t="s">
        <v>356</v>
      </c>
      <c r="H841" s="71">
        <f t="shared" si="15"/>
        <v>600000</v>
      </c>
      <c r="I841" t="s">
        <v>1194</v>
      </c>
      <c r="J841">
        <v>1510</v>
      </c>
      <c r="K841" t="s">
        <v>431</v>
      </c>
      <c r="L841" t="s">
        <v>434</v>
      </c>
    </row>
    <row r="842" spans="1:12" ht="12.75">
      <c r="A842" s="2">
        <v>39384</v>
      </c>
      <c r="B842" t="s">
        <v>1202</v>
      </c>
      <c r="C842">
        <v>9173</v>
      </c>
      <c r="D842">
        <v>206908</v>
      </c>
      <c r="E842" s="25">
        <v>625000</v>
      </c>
      <c r="F842" s="51">
        <v>27</v>
      </c>
      <c r="G842" s="51" t="s">
        <v>356</v>
      </c>
      <c r="H842" s="71">
        <f aca="true" t="shared" si="16" ref="H842:H900">E842*F842/100</f>
        <v>168750</v>
      </c>
      <c r="I842" t="s">
        <v>1205</v>
      </c>
      <c r="J842">
        <v>1510</v>
      </c>
      <c r="K842" t="s">
        <v>431</v>
      </c>
      <c r="L842" t="s">
        <v>434</v>
      </c>
    </row>
    <row r="843" spans="1:12" ht="12.75">
      <c r="A843" s="2">
        <v>39384</v>
      </c>
      <c r="B843" t="s">
        <v>1275</v>
      </c>
      <c r="C843">
        <v>8334</v>
      </c>
      <c r="D843">
        <v>140154</v>
      </c>
      <c r="E843" s="25">
        <v>800000</v>
      </c>
      <c r="F843" s="51">
        <v>113</v>
      </c>
      <c r="G843" s="51" t="s">
        <v>356</v>
      </c>
      <c r="H843" s="71">
        <f t="shared" si="16"/>
        <v>904000</v>
      </c>
      <c r="I843" t="s">
        <v>1276</v>
      </c>
      <c r="J843">
        <v>4020</v>
      </c>
      <c r="K843" t="s">
        <v>431</v>
      </c>
      <c r="L843" t="s">
        <v>434</v>
      </c>
    </row>
    <row r="844" spans="1:12" ht="12.75">
      <c r="A844" s="2">
        <v>39384</v>
      </c>
      <c r="B844" t="s">
        <v>1289</v>
      </c>
      <c r="C844">
        <v>7215</v>
      </c>
      <c r="D844">
        <v>42698</v>
      </c>
      <c r="E844" s="25">
        <v>13454</v>
      </c>
      <c r="F844" s="51">
        <v>7095</v>
      </c>
      <c r="G844" s="51" t="s">
        <v>356</v>
      </c>
      <c r="H844" s="71">
        <f t="shared" si="16"/>
        <v>954561.3</v>
      </c>
      <c r="I844" t="s">
        <v>1290</v>
      </c>
      <c r="J844">
        <v>3510</v>
      </c>
      <c r="K844" t="s">
        <v>431</v>
      </c>
      <c r="L844" t="s">
        <v>434</v>
      </c>
    </row>
    <row r="845" spans="1:12" ht="12.75">
      <c r="A845" s="2">
        <v>39384</v>
      </c>
      <c r="B845" t="s">
        <v>1289</v>
      </c>
      <c r="C845">
        <v>7215</v>
      </c>
      <c r="D845">
        <v>42698</v>
      </c>
      <c r="E845" s="25">
        <v>10072</v>
      </c>
      <c r="F845" s="51">
        <v>7095</v>
      </c>
      <c r="G845" s="51" t="s">
        <v>356</v>
      </c>
      <c r="H845" s="71">
        <f t="shared" si="16"/>
        <v>714608.4</v>
      </c>
      <c r="I845" t="s">
        <v>1225</v>
      </c>
      <c r="J845">
        <v>3510</v>
      </c>
      <c r="K845" t="s">
        <v>431</v>
      </c>
      <c r="L845" t="s">
        <v>434</v>
      </c>
    </row>
    <row r="846" spans="1:12" ht="12.75">
      <c r="A846" s="2">
        <v>39384</v>
      </c>
      <c r="B846" t="s">
        <v>1294</v>
      </c>
      <c r="C846">
        <v>5343</v>
      </c>
      <c r="D846">
        <v>5371</v>
      </c>
      <c r="E846" s="25">
        <v>17500</v>
      </c>
      <c r="F846" s="51">
        <v>222</v>
      </c>
      <c r="G846" s="51" t="s">
        <v>356</v>
      </c>
      <c r="H846" s="71">
        <f t="shared" si="16"/>
        <v>38850</v>
      </c>
      <c r="I846" t="s">
        <v>1297</v>
      </c>
      <c r="J846">
        <v>1510</v>
      </c>
      <c r="K846" t="s">
        <v>431</v>
      </c>
      <c r="L846" t="s">
        <v>434</v>
      </c>
    </row>
    <row r="847" spans="1:12" ht="12.75">
      <c r="A847" s="2">
        <v>39384</v>
      </c>
      <c r="B847" t="s">
        <v>582</v>
      </c>
      <c r="C847">
        <v>7897</v>
      </c>
      <c r="D847">
        <v>121812</v>
      </c>
      <c r="E847" s="25">
        <v>4000000</v>
      </c>
      <c r="F847" s="51">
        <v>1</v>
      </c>
      <c r="G847" s="51" t="s">
        <v>356</v>
      </c>
      <c r="H847" s="71">
        <f t="shared" si="16"/>
        <v>40000</v>
      </c>
      <c r="I847" t="s">
        <v>1266</v>
      </c>
      <c r="J847">
        <v>3020</v>
      </c>
      <c r="K847" t="s">
        <v>431</v>
      </c>
      <c r="L847" t="s">
        <v>434</v>
      </c>
    </row>
    <row r="848" spans="1:12" ht="12.75">
      <c r="A848" s="2">
        <v>39384</v>
      </c>
      <c r="B848" t="s">
        <v>610</v>
      </c>
      <c r="C848">
        <v>7894</v>
      </c>
      <c r="D848">
        <v>121748</v>
      </c>
      <c r="E848" s="25">
        <v>5000</v>
      </c>
      <c r="F848" s="51">
        <v>80</v>
      </c>
      <c r="G848" s="51" t="s">
        <v>356</v>
      </c>
      <c r="H848" s="71">
        <f t="shared" si="16"/>
        <v>4000</v>
      </c>
      <c r="I848" t="s">
        <v>611</v>
      </c>
      <c r="J848">
        <v>5010</v>
      </c>
      <c r="K848" t="s">
        <v>431</v>
      </c>
      <c r="L848" t="s">
        <v>434</v>
      </c>
    </row>
    <row r="849" spans="1:12" ht="12.75">
      <c r="A849" s="2">
        <v>39384</v>
      </c>
      <c r="B849" t="s">
        <v>637</v>
      </c>
      <c r="C849">
        <v>4106</v>
      </c>
      <c r="D849">
        <v>472</v>
      </c>
      <c r="E849" s="25">
        <v>20000</v>
      </c>
      <c r="F849" s="51">
        <v>20</v>
      </c>
      <c r="G849" s="51" t="s">
        <v>356</v>
      </c>
      <c r="H849" s="71">
        <f t="shared" si="16"/>
        <v>4000</v>
      </c>
      <c r="I849" t="s">
        <v>638</v>
      </c>
      <c r="J849">
        <v>5510</v>
      </c>
      <c r="K849" t="s">
        <v>431</v>
      </c>
      <c r="L849" t="s">
        <v>434</v>
      </c>
    </row>
    <row r="850" spans="1:12" ht="12.75">
      <c r="A850" s="2">
        <v>39384</v>
      </c>
      <c r="B850" t="s">
        <v>1343</v>
      </c>
      <c r="C850">
        <v>8240</v>
      </c>
      <c r="D850">
        <v>137228</v>
      </c>
      <c r="E850" s="25">
        <v>1775400</v>
      </c>
      <c r="F850" s="51">
        <v>87</v>
      </c>
      <c r="G850" s="51" t="s">
        <v>356</v>
      </c>
      <c r="H850" s="71">
        <f t="shared" si="16"/>
        <v>1544598</v>
      </c>
      <c r="I850" t="s">
        <v>1359</v>
      </c>
      <c r="J850">
        <v>1010</v>
      </c>
      <c r="K850" t="s">
        <v>431</v>
      </c>
      <c r="L850" t="s">
        <v>434</v>
      </c>
    </row>
    <row r="851" spans="1:12" ht="12.75">
      <c r="A851" s="2">
        <v>39384</v>
      </c>
      <c r="B851" t="s">
        <v>1582</v>
      </c>
      <c r="C851">
        <v>4650</v>
      </c>
      <c r="D851">
        <v>2601</v>
      </c>
      <c r="E851" s="25">
        <v>6822</v>
      </c>
      <c r="F851" s="51">
        <v>733</v>
      </c>
      <c r="G851" s="51" t="s">
        <v>356</v>
      </c>
      <c r="H851" s="71">
        <f t="shared" si="16"/>
        <v>50005.26</v>
      </c>
      <c r="I851" t="s">
        <v>1583</v>
      </c>
      <c r="J851">
        <v>1510</v>
      </c>
      <c r="K851" t="s">
        <v>431</v>
      </c>
      <c r="L851" t="s">
        <v>434</v>
      </c>
    </row>
    <row r="852" spans="1:12" ht="12.75">
      <c r="A852" s="2">
        <v>39384</v>
      </c>
      <c r="B852" t="s">
        <v>759</v>
      </c>
      <c r="C852">
        <v>9450</v>
      </c>
      <c r="D852">
        <v>233249</v>
      </c>
      <c r="E852" s="25">
        <v>16666</v>
      </c>
      <c r="F852" s="51">
        <v>540</v>
      </c>
      <c r="G852" s="51" t="s">
        <v>356</v>
      </c>
      <c r="H852" s="71">
        <f t="shared" si="16"/>
        <v>89996.4</v>
      </c>
      <c r="I852" t="s">
        <v>1724</v>
      </c>
      <c r="J852">
        <v>2020</v>
      </c>
      <c r="K852" t="s">
        <v>431</v>
      </c>
      <c r="L852" t="s">
        <v>434</v>
      </c>
    </row>
    <row r="853" spans="1:12" ht="12.75">
      <c r="A853" s="2">
        <v>39384</v>
      </c>
      <c r="B853" t="s">
        <v>966</v>
      </c>
      <c r="C853">
        <v>8199</v>
      </c>
      <c r="D853">
        <v>135427</v>
      </c>
      <c r="E853" s="25">
        <v>30000</v>
      </c>
      <c r="F853" s="51">
        <v>130</v>
      </c>
      <c r="G853" s="51" t="s">
        <v>356</v>
      </c>
      <c r="H853" s="71">
        <f t="shared" si="16"/>
        <v>39000</v>
      </c>
      <c r="I853" t="s">
        <v>968</v>
      </c>
      <c r="J853">
        <v>1510</v>
      </c>
      <c r="K853" t="s">
        <v>431</v>
      </c>
      <c r="L853" t="s">
        <v>434</v>
      </c>
    </row>
    <row r="854" spans="1:12" ht="12.75">
      <c r="A854" s="2">
        <v>39385</v>
      </c>
      <c r="B854" t="s">
        <v>228</v>
      </c>
      <c r="C854">
        <v>9266</v>
      </c>
      <c r="D854">
        <v>214701</v>
      </c>
      <c r="E854" s="25">
        <v>25000</v>
      </c>
      <c r="F854" s="51">
        <v>100</v>
      </c>
      <c r="G854" s="51" t="s">
        <v>356</v>
      </c>
      <c r="H854" s="71">
        <f t="shared" si="16"/>
        <v>25000</v>
      </c>
      <c r="I854" t="s">
        <v>925</v>
      </c>
      <c r="J854">
        <v>3520</v>
      </c>
      <c r="K854" t="s">
        <v>431</v>
      </c>
      <c r="L854" t="s">
        <v>434</v>
      </c>
    </row>
    <row r="855" spans="1:12" ht="12.75">
      <c r="A855" s="2">
        <v>39385</v>
      </c>
      <c r="B855" t="s">
        <v>1181</v>
      </c>
      <c r="C855">
        <v>8225</v>
      </c>
      <c r="D855">
        <v>136488</v>
      </c>
      <c r="E855" s="25">
        <v>250000</v>
      </c>
      <c r="F855" s="51">
        <v>15</v>
      </c>
      <c r="G855" s="51" t="s">
        <v>356</v>
      </c>
      <c r="H855" s="71">
        <f t="shared" si="16"/>
        <v>37500</v>
      </c>
      <c r="I855" t="s">
        <v>226</v>
      </c>
      <c r="J855">
        <v>4020</v>
      </c>
      <c r="K855" t="s">
        <v>431</v>
      </c>
      <c r="L855" t="s">
        <v>434</v>
      </c>
    </row>
    <row r="856" spans="1:12" ht="12.75">
      <c r="A856" s="2">
        <v>39385</v>
      </c>
      <c r="B856" t="s">
        <v>1752</v>
      </c>
      <c r="C856">
        <v>8013</v>
      </c>
      <c r="D856">
        <v>126432</v>
      </c>
      <c r="E856" s="25">
        <v>500000</v>
      </c>
      <c r="F856" s="51">
        <v>71.18</v>
      </c>
      <c r="G856" s="51" t="s">
        <v>356</v>
      </c>
      <c r="H856" s="71">
        <f t="shared" si="16"/>
        <v>355900</v>
      </c>
      <c r="I856" t="s">
        <v>1190</v>
      </c>
      <c r="J856">
        <v>4510</v>
      </c>
      <c r="K856" t="s">
        <v>431</v>
      </c>
      <c r="L856" t="s">
        <v>434</v>
      </c>
    </row>
    <row r="857" spans="1:12" ht="12.75">
      <c r="A857" s="2">
        <v>39385</v>
      </c>
      <c r="B857" t="s">
        <v>456</v>
      </c>
      <c r="C857">
        <v>7922</v>
      </c>
      <c r="D857">
        <v>123230</v>
      </c>
      <c r="E857" s="25">
        <v>17500000</v>
      </c>
      <c r="F857" s="51">
        <v>40</v>
      </c>
      <c r="G857" s="51" t="s">
        <v>356</v>
      </c>
      <c r="H857" s="71">
        <f t="shared" si="16"/>
        <v>7000000</v>
      </c>
      <c r="I857" t="s">
        <v>1233</v>
      </c>
      <c r="J857">
        <v>5010</v>
      </c>
      <c r="K857" t="s">
        <v>431</v>
      </c>
      <c r="L857" t="s">
        <v>434</v>
      </c>
    </row>
    <row r="858" spans="1:12" ht="12.75">
      <c r="A858" s="2">
        <v>39385</v>
      </c>
      <c r="B858" t="s">
        <v>456</v>
      </c>
      <c r="C858">
        <v>7922</v>
      </c>
      <c r="D858">
        <v>123230</v>
      </c>
      <c r="E858" s="25">
        <v>15000000</v>
      </c>
      <c r="F858" s="51">
        <v>37.5</v>
      </c>
      <c r="G858" s="51" t="s">
        <v>356</v>
      </c>
      <c r="H858" s="71">
        <f t="shared" si="16"/>
        <v>5625000</v>
      </c>
      <c r="I858" t="s">
        <v>1234</v>
      </c>
      <c r="J858">
        <v>5010</v>
      </c>
      <c r="K858" t="s">
        <v>431</v>
      </c>
      <c r="L858" t="s">
        <v>434</v>
      </c>
    </row>
    <row r="859" spans="1:12" ht="12.75">
      <c r="A859" s="2">
        <v>39385</v>
      </c>
      <c r="B859" t="s">
        <v>456</v>
      </c>
      <c r="C859">
        <v>7922</v>
      </c>
      <c r="D859">
        <v>123230</v>
      </c>
      <c r="E859" s="25">
        <v>300000000</v>
      </c>
      <c r="F859" s="51">
        <v>72</v>
      </c>
      <c r="G859" s="51" t="s">
        <v>356</v>
      </c>
      <c r="H859" s="71">
        <f t="shared" si="16"/>
        <v>216000000</v>
      </c>
      <c r="I859" t="s">
        <v>1235</v>
      </c>
      <c r="J859">
        <v>5010</v>
      </c>
      <c r="K859" t="s">
        <v>431</v>
      </c>
      <c r="L859" t="s">
        <v>434</v>
      </c>
    </row>
    <row r="860" spans="1:12" ht="12.75">
      <c r="A860" s="2">
        <v>39385</v>
      </c>
      <c r="B860" t="s">
        <v>1265</v>
      </c>
      <c r="C860">
        <v>8950</v>
      </c>
      <c r="D860">
        <v>191445</v>
      </c>
      <c r="E860" s="25">
        <v>3764768</v>
      </c>
      <c r="F860" s="51">
        <v>1</v>
      </c>
      <c r="G860" s="51" t="s">
        <v>356</v>
      </c>
      <c r="H860" s="71">
        <f t="shared" si="16"/>
        <v>37647.68</v>
      </c>
      <c r="I860" t="s">
        <v>1266</v>
      </c>
      <c r="J860">
        <v>4520</v>
      </c>
      <c r="K860" t="s">
        <v>431</v>
      </c>
      <c r="L860" t="s">
        <v>434</v>
      </c>
    </row>
    <row r="861" spans="1:12" ht="12.75">
      <c r="A861" s="2">
        <v>39385</v>
      </c>
      <c r="B861" t="s">
        <v>1269</v>
      </c>
      <c r="C861">
        <v>4312</v>
      </c>
      <c r="D861">
        <v>1317</v>
      </c>
      <c r="E861" s="25">
        <v>879699</v>
      </c>
      <c r="F861" s="51">
        <v>1609</v>
      </c>
      <c r="G861" s="51" t="s">
        <v>356</v>
      </c>
      <c r="H861" s="71">
        <f t="shared" si="16"/>
        <v>14154356.91</v>
      </c>
      <c r="I861" t="s">
        <v>1774</v>
      </c>
      <c r="J861">
        <v>3010</v>
      </c>
      <c r="K861" t="s">
        <v>431</v>
      </c>
      <c r="L861" t="s">
        <v>434</v>
      </c>
    </row>
    <row r="862" spans="1:12" ht="12.75">
      <c r="A862" s="2">
        <v>39385</v>
      </c>
      <c r="B862" t="s">
        <v>1282</v>
      </c>
      <c r="C862">
        <v>4328</v>
      </c>
      <c r="D862">
        <v>1413</v>
      </c>
      <c r="E862" s="25">
        <v>20000</v>
      </c>
      <c r="F862" s="51">
        <v>28.04</v>
      </c>
      <c r="G862" s="51" t="s">
        <v>356</v>
      </c>
      <c r="H862" s="71">
        <f t="shared" si="16"/>
        <v>5608</v>
      </c>
      <c r="I862" t="s">
        <v>1286</v>
      </c>
      <c r="J862">
        <v>1510</v>
      </c>
      <c r="K862" t="s">
        <v>431</v>
      </c>
      <c r="L862" t="s">
        <v>434</v>
      </c>
    </row>
    <row r="863" spans="1:12" ht="12.75">
      <c r="A863" s="2">
        <v>39385</v>
      </c>
      <c r="B863" t="s">
        <v>1294</v>
      </c>
      <c r="C863">
        <v>5343</v>
      </c>
      <c r="D863">
        <v>5371</v>
      </c>
      <c r="E863" s="25">
        <v>850000</v>
      </c>
      <c r="F863" s="51">
        <v>321</v>
      </c>
      <c r="G863" s="51" t="s">
        <v>356</v>
      </c>
      <c r="H863" s="71">
        <f t="shared" si="16"/>
        <v>2728500</v>
      </c>
      <c r="I863" t="s">
        <v>1298</v>
      </c>
      <c r="J863">
        <v>1510</v>
      </c>
      <c r="K863" t="s">
        <v>431</v>
      </c>
      <c r="L863" t="s">
        <v>434</v>
      </c>
    </row>
    <row r="864" spans="1:12" ht="12.75">
      <c r="A864" s="2">
        <v>39385</v>
      </c>
      <c r="B864" t="s">
        <v>1517</v>
      </c>
      <c r="C864">
        <v>9192</v>
      </c>
      <c r="D864">
        <v>208441</v>
      </c>
      <c r="E864">
        <v>375</v>
      </c>
      <c r="F864" s="51">
        <v>267.177</v>
      </c>
      <c r="G864" s="51" t="s">
        <v>356</v>
      </c>
      <c r="H864" s="71">
        <f t="shared" si="16"/>
        <v>1001.9137500000002</v>
      </c>
      <c r="I864" t="s">
        <v>1518</v>
      </c>
      <c r="J864">
        <v>1510</v>
      </c>
      <c r="K864" t="s">
        <v>1519</v>
      </c>
      <c r="L864" t="s">
        <v>434</v>
      </c>
    </row>
    <row r="865" spans="1:12" ht="12.75">
      <c r="A865" s="2">
        <v>39385</v>
      </c>
      <c r="B865" t="s">
        <v>1330</v>
      </c>
      <c r="C865">
        <v>8252</v>
      </c>
      <c r="D865">
        <v>137364</v>
      </c>
      <c r="E865" s="25">
        <v>5000</v>
      </c>
      <c r="F865" s="51">
        <v>23</v>
      </c>
      <c r="G865" s="51" t="s">
        <v>356</v>
      </c>
      <c r="H865" s="71">
        <f t="shared" si="16"/>
        <v>1150</v>
      </c>
      <c r="I865" t="s">
        <v>1331</v>
      </c>
      <c r="J865">
        <v>4510</v>
      </c>
      <c r="K865" t="s">
        <v>431</v>
      </c>
      <c r="L865" t="s">
        <v>434</v>
      </c>
    </row>
    <row r="866" spans="1:12" ht="12.75">
      <c r="A866" s="2">
        <v>39385</v>
      </c>
      <c r="B866" t="s">
        <v>486</v>
      </c>
      <c r="C866">
        <v>8729</v>
      </c>
      <c r="D866">
        <v>171766</v>
      </c>
      <c r="E866">
        <v>1</v>
      </c>
      <c r="F866" s="51">
        <v>13</v>
      </c>
      <c r="G866" s="51" t="s">
        <v>356</v>
      </c>
      <c r="H866" s="71">
        <f t="shared" si="16"/>
        <v>0.13</v>
      </c>
      <c r="I866" t="s">
        <v>573</v>
      </c>
      <c r="J866">
        <v>1510</v>
      </c>
      <c r="K866" t="s">
        <v>431</v>
      </c>
      <c r="L866" t="s">
        <v>434</v>
      </c>
    </row>
    <row r="867" spans="1:12" ht="12.75">
      <c r="A867" s="2">
        <v>39385</v>
      </c>
      <c r="B867" t="s">
        <v>574</v>
      </c>
      <c r="C867">
        <v>8800</v>
      </c>
      <c r="D867">
        <v>175896</v>
      </c>
      <c r="E867" s="25">
        <v>14641</v>
      </c>
      <c r="F867" s="51">
        <v>119.279</v>
      </c>
      <c r="G867" s="51" t="s">
        <v>356</v>
      </c>
      <c r="H867" s="71">
        <f t="shared" si="16"/>
        <v>17463.63839</v>
      </c>
      <c r="I867" t="s">
        <v>577</v>
      </c>
      <c r="J867">
        <v>4020</v>
      </c>
      <c r="K867" t="s">
        <v>576</v>
      </c>
      <c r="L867" t="s">
        <v>434</v>
      </c>
    </row>
    <row r="868" spans="1:12" ht="12.75">
      <c r="A868" s="2">
        <v>39385</v>
      </c>
      <c r="B868" t="s">
        <v>574</v>
      </c>
      <c r="C868">
        <v>8800</v>
      </c>
      <c r="D868">
        <v>175896</v>
      </c>
      <c r="E868" s="25">
        <v>177149</v>
      </c>
      <c r="F868" s="51">
        <v>67.0749</v>
      </c>
      <c r="G868" s="51" t="s">
        <v>356</v>
      </c>
      <c r="H868" s="71">
        <f t="shared" si="16"/>
        <v>118822.514601</v>
      </c>
      <c r="I868" t="s">
        <v>578</v>
      </c>
      <c r="J868">
        <v>4020</v>
      </c>
      <c r="K868" t="s">
        <v>576</v>
      </c>
      <c r="L868" t="s">
        <v>434</v>
      </c>
    </row>
    <row r="869" spans="1:12" ht="12.75">
      <c r="A869" s="2">
        <v>39385</v>
      </c>
      <c r="B869" t="s">
        <v>93</v>
      </c>
      <c r="C869">
        <v>9431</v>
      </c>
      <c r="D869">
        <v>231089</v>
      </c>
      <c r="E869" s="25">
        <v>140934</v>
      </c>
      <c r="F869" s="51">
        <v>466.23</v>
      </c>
      <c r="G869" s="51" t="s">
        <v>356</v>
      </c>
      <c r="H869" s="71">
        <f t="shared" si="16"/>
        <v>657076.5882</v>
      </c>
      <c r="I869" t="s">
        <v>1418</v>
      </c>
      <c r="J869">
        <v>2010</v>
      </c>
      <c r="K869" t="s">
        <v>431</v>
      </c>
      <c r="L869" t="s">
        <v>434</v>
      </c>
    </row>
    <row r="870" spans="1:12" ht="12.75">
      <c r="A870" s="2">
        <v>39385</v>
      </c>
      <c r="B870" t="s">
        <v>639</v>
      </c>
      <c r="C870">
        <v>8534</v>
      </c>
      <c r="D870">
        <v>153667</v>
      </c>
      <c r="E870" s="25">
        <v>2500</v>
      </c>
      <c r="F870" s="51">
        <v>599</v>
      </c>
      <c r="G870" s="51" t="s">
        <v>356</v>
      </c>
      <c r="H870" s="71">
        <f t="shared" si="16"/>
        <v>14975</v>
      </c>
      <c r="I870" t="s">
        <v>642</v>
      </c>
      <c r="J870">
        <v>1510</v>
      </c>
      <c r="K870" t="s">
        <v>641</v>
      </c>
      <c r="L870" t="s">
        <v>434</v>
      </c>
    </row>
    <row r="871" spans="1:12" ht="12.75">
      <c r="A871" s="2">
        <v>39385</v>
      </c>
      <c r="B871" t="s">
        <v>678</v>
      </c>
      <c r="C871">
        <v>7439</v>
      </c>
      <c r="D871">
        <v>55477</v>
      </c>
      <c r="E871" s="25">
        <v>2000</v>
      </c>
      <c r="F871" s="51">
        <v>70</v>
      </c>
      <c r="G871" s="51" t="s">
        <v>356</v>
      </c>
      <c r="H871" s="71">
        <f t="shared" si="16"/>
        <v>1400</v>
      </c>
      <c r="I871" t="s">
        <v>680</v>
      </c>
      <c r="J871">
        <v>1510</v>
      </c>
      <c r="K871" t="s">
        <v>431</v>
      </c>
      <c r="L871" t="s">
        <v>434</v>
      </c>
    </row>
    <row r="872" spans="1:12" ht="12.75">
      <c r="A872" s="2">
        <v>39385</v>
      </c>
      <c r="B872" t="s">
        <v>678</v>
      </c>
      <c r="C872">
        <v>7439</v>
      </c>
      <c r="D872">
        <v>55477</v>
      </c>
      <c r="E872" s="25">
        <v>66666</v>
      </c>
      <c r="F872" s="51">
        <v>174</v>
      </c>
      <c r="G872" s="51" t="s">
        <v>356</v>
      </c>
      <c r="H872" s="71">
        <f t="shared" si="16"/>
        <v>115998.84</v>
      </c>
      <c r="I872" t="s">
        <v>681</v>
      </c>
      <c r="J872">
        <v>1510</v>
      </c>
      <c r="K872" t="s">
        <v>431</v>
      </c>
      <c r="L872" t="s">
        <v>434</v>
      </c>
    </row>
    <row r="873" spans="1:12" ht="12.75">
      <c r="A873" s="2">
        <v>39385</v>
      </c>
      <c r="B873" t="s">
        <v>1627</v>
      </c>
      <c r="C873">
        <v>8230</v>
      </c>
      <c r="D873">
        <v>136620</v>
      </c>
      <c r="E873" s="25">
        <v>30485</v>
      </c>
      <c r="F873" s="51">
        <v>0</v>
      </c>
      <c r="G873" s="51" t="s">
        <v>356</v>
      </c>
      <c r="H873" s="71">
        <f t="shared" si="16"/>
        <v>0</v>
      </c>
      <c r="I873" t="s">
        <v>1629</v>
      </c>
      <c r="J873">
        <v>1010</v>
      </c>
      <c r="K873" t="s">
        <v>431</v>
      </c>
      <c r="L873" t="s">
        <v>434</v>
      </c>
    </row>
    <row r="874" spans="1:12" ht="12.75">
      <c r="A874" s="2">
        <v>39385</v>
      </c>
      <c r="B874" t="s">
        <v>1713</v>
      </c>
      <c r="C874">
        <v>5250</v>
      </c>
      <c r="D874">
        <v>5075</v>
      </c>
      <c r="E874" s="25">
        <v>20000</v>
      </c>
      <c r="F874" s="51">
        <v>100</v>
      </c>
      <c r="G874" s="51" t="s">
        <v>356</v>
      </c>
      <c r="H874" s="71">
        <f t="shared" si="16"/>
        <v>20000</v>
      </c>
      <c r="I874" t="s">
        <v>1653</v>
      </c>
      <c r="J874">
        <v>1510</v>
      </c>
      <c r="K874" t="s">
        <v>431</v>
      </c>
      <c r="L874" t="s">
        <v>434</v>
      </c>
    </row>
    <row r="875" spans="1:12" ht="12.75">
      <c r="A875" s="2">
        <v>39385</v>
      </c>
      <c r="B875" t="s">
        <v>1721</v>
      </c>
      <c r="C875">
        <v>8283</v>
      </c>
      <c r="D875">
        <v>137986</v>
      </c>
      <c r="E875" s="25">
        <v>10000</v>
      </c>
      <c r="F875" s="51">
        <v>175</v>
      </c>
      <c r="G875" s="51" t="s">
        <v>356</v>
      </c>
      <c r="H875" s="71">
        <f t="shared" si="16"/>
        <v>17500</v>
      </c>
      <c r="I875" t="s">
        <v>1722</v>
      </c>
      <c r="J875">
        <v>2020</v>
      </c>
      <c r="K875" t="s">
        <v>431</v>
      </c>
      <c r="L875" t="s">
        <v>434</v>
      </c>
    </row>
    <row r="876" spans="1:12" ht="12.75">
      <c r="A876" s="2">
        <v>39385</v>
      </c>
      <c r="B876" t="s">
        <v>1738</v>
      </c>
      <c r="C876">
        <v>7134</v>
      </c>
      <c r="D876">
        <v>33051</v>
      </c>
      <c r="E876" s="25">
        <v>66666</v>
      </c>
      <c r="F876" s="51">
        <v>445</v>
      </c>
      <c r="G876" s="51" t="s">
        <v>356</v>
      </c>
      <c r="H876" s="71">
        <f t="shared" si="16"/>
        <v>296663.7</v>
      </c>
      <c r="I876" t="s">
        <v>1739</v>
      </c>
      <c r="J876">
        <v>2010</v>
      </c>
      <c r="K876" t="s">
        <v>431</v>
      </c>
      <c r="L876" t="s">
        <v>434</v>
      </c>
    </row>
    <row r="877" spans="1:12" ht="12.75">
      <c r="A877" s="2">
        <v>39385</v>
      </c>
      <c r="B877" t="s">
        <v>1738</v>
      </c>
      <c r="C877">
        <v>7134</v>
      </c>
      <c r="D877">
        <v>33051</v>
      </c>
      <c r="E877" s="25">
        <v>7200</v>
      </c>
      <c r="F877" s="51">
        <v>1073</v>
      </c>
      <c r="G877" s="51" t="s">
        <v>356</v>
      </c>
      <c r="H877" s="71">
        <f t="shared" si="16"/>
        <v>77256</v>
      </c>
      <c r="I877" t="s">
        <v>738</v>
      </c>
      <c r="J877">
        <v>2010</v>
      </c>
      <c r="K877" t="s">
        <v>431</v>
      </c>
      <c r="L877" t="s">
        <v>434</v>
      </c>
    </row>
    <row r="878" spans="1:12" ht="12.75">
      <c r="A878" s="2">
        <v>39385</v>
      </c>
      <c r="B878" t="s">
        <v>742</v>
      </c>
      <c r="C878">
        <v>9310</v>
      </c>
      <c r="D878">
        <v>220624</v>
      </c>
      <c r="E878" s="25">
        <v>100000</v>
      </c>
      <c r="F878" s="51">
        <v>45</v>
      </c>
      <c r="G878" s="51" t="s">
        <v>356</v>
      </c>
      <c r="H878" s="71">
        <f t="shared" si="16"/>
        <v>45000</v>
      </c>
      <c r="I878" t="s">
        <v>744</v>
      </c>
      <c r="J878">
        <v>1510</v>
      </c>
      <c r="K878" t="s">
        <v>431</v>
      </c>
      <c r="L878" t="s">
        <v>434</v>
      </c>
    </row>
    <row r="879" spans="1:12" ht="12.75">
      <c r="A879" s="2">
        <v>39385</v>
      </c>
      <c r="B879" t="s">
        <v>213</v>
      </c>
      <c r="C879">
        <v>5649</v>
      </c>
      <c r="D879">
        <v>19282</v>
      </c>
      <c r="E879" s="25">
        <v>1000</v>
      </c>
      <c r="F879" s="51">
        <v>1260</v>
      </c>
      <c r="G879" s="51" t="s">
        <v>356</v>
      </c>
      <c r="H879" s="71">
        <f t="shared" si="16"/>
        <v>12600</v>
      </c>
      <c r="I879" t="s">
        <v>961</v>
      </c>
      <c r="J879">
        <v>3010</v>
      </c>
      <c r="K879" t="s">
        <v>431</v>
      </c>
      <c r="L879" t="s">
        <v>434</v>
      </c>
    </row>
    <row r="880" spans="1:12" ht="12.75">
      <c r="A880" s="2">
        <v>39385</v>
      </c>
      <c r="B880" t="s">
        <v>213</v>
      </c>
      <c r="C880">
        <v>5649</v>
      </c>
      <c r="D880">
        <v>19282</v>
      </c>
      <c r="E880" s="25">
        <v>30400</v>
      </c>
      <c r="F880" s="51">
        <v>1294</v>
      </c>
      <c r="G880" s="51" t="s">
        <v>356</v>
      </c>
      <c r="H880" s="71">
        <f t="shared" si="16"/>
        <v>393376</v>
      </c>
      <c r="I880" t="s">
        <v>38</v>
      </c>
      <c r="J880">
        <v>3010</v>
      </c>
      <c r="K880" t="s">
        <v>431</v>
      </c>
      <c r="L880" t="s">
        <v>434</v>
      </c>
    </row>
    <row r="881" spans="1:12" ht="12.75">
      <c r="A881" s="2">
        <v>39385</v>
      </c>
      <c r="B881" t="s">
        <v>213</v>
      </c>
      <c r="C881">
        <v>5649</v>
      </c>
      <c r="D881">
        <v>19282</v>
      </c>
      <c r="E881" s="25">
        <v>50650</v>
      </c>
      <c r="F881" s="51">
        <v>1089</v>
      </c>
      <c r="G881" s="51" t="s">
        <v>356</v>
      </c>
      <c r="H881" s="71">
        <f t="shared" si="16"/>
        <v>551578.5</v>
      </c>
      <c r="I881" t="s">
        <v>959</v>
      </c>
      <c r="J881">
        <v>3010</v>
      </c>
      <c r="K881" t="s">
        <v>431</v>
      </c>
      <c r="L881" t="s">
        <v>434</v>
      </c>
    </row>
    <row r="882" spans="1:12" ht="12.75">
      <c r="A882" s="2">
        <v>39385</v>
      </c>
      <c r="B882" t="s">
        <v>962</v>
      </c>
      <c r="C882">
        <v>9438</v>
      </c>
      <c r="D882">
        <v>231751</v>
      </c>
      <c r="E882" s="25">
        <v>162500</v>
      </c>
      <c r="F882" s="51">
        <v>25</v>
      </c>
      <c r="G882" s="51" t="s">
        <v>356</v>
      </c>
      <c r="H882" s="71">
        <f t="shared" si="16"/>
        <v>40625</v>
      </c>
      <c r="I882" t="s">
        <v>964</v>
      </c>
      <c r="J882">
        <v>1510</v>
      </c>
      <c r="K882" t="s">
        <v>431</v>
      </c>
      <c r="L882" t="s">
        <v>434</v>
      </c>
    </row>
    <row r="883" spans="1:12" ht="12.75">
      <c r="A883" s="2">
        <v>39385</v>
      </c>
      <c r="B883" t="s">
        <v>969</v>
      </c>
      <c r="C883">
        <v>9784</v>
      </c>
      <c r="D883">
        <v>274480</v>
      </c>
      <c r="E883" s="25">
        <v>34000</v>
      </c>
      <c r="F883" s="51">
        <v>200</v>
      </c>
      <c r="G883" s="51" t="s">
        <v>356</v>
      </c>
      <c r="H883" s="71">
        <f t="shared" si="16"/>
        <v>68000</v>
      </c>
      <c r="I883" t="s">
        <v>972</v>
      </c>
      <c r="J883">
        <v>2550</v>
      </c>
      <c r="K883" t="s">
        <v>431</v>
      </c>
      <c r="L883" t="s">
        <v>434</v>
      </c>
    </row>
    <row r="884" spans="1:12" ht="12.75">
      <c r="A884" s="2">
        <v>39386</v>
      </c>
      <c r="B884" t="s">
        <v>1765</v>
      </c>
      <c r="C884">
        <v>8664</v>
      </c>
      <c r="D884">
        <v>166227</v>
      </c>
      <c r="E884" s="25">
        <v>5800</v>
      </c>
      <c r="F884" s="51">
        <v>0</v>
      </c>
      <c r="G884" s="51" t="s">
        <v>356</v>
      </c>
      <c r="H884" s="71">
        <f t="shared" si="16"/>
        <v>0</v>
      </c>
      <c r="I884" t="s">
        <v>1237</v>
      </c>
      <c r="J884">
        <v>1510</v>
      </c>
      <c r="K884" t="s">
        <v>431</v>
      </c>
      <c r="L884" t="s">
        <v>434</v>
      </c>
    </row>
    <row r="885" spans="1:12" ht="12.75">
      <c r="A885" s="2">
        <v>39386</v>
      </c>
      <c r="B885" t="s">
        <v>1267</v>
      </c>
      <c r="C885">
        <v>9183</v>
      </c>
      <c r="D885">
        <v>207374</v>
      </c>
      <c r="E885" s="25">
        <v>4000</v>
      </c>
      <c r="F885" s="51">
        <v>59</v>
      </c>
      <c r="G885" s="51" t="s">
        <v>356</v>
      </c>
      <c r="H885" s="71">
        <f t="shared" si="16"/>
        <v>2360</v>
      </c>
      <c r="I885" t="s">
        <v>1268</v>
      </c>
      <c r="J885">
        <v>2010</v>
      </c>
      <c r="K885" t="s">
        <v>431</v>
      </c>
      <c r="L885" t="s">
        <v>434</v>
      </c>
    </row>
    <row r="886" spans="1:12" ht="12.75">
      <c r="A886" s="2">
        <v>39386</v>
      </c>
      <c r="B886" t="s">
        <v>1289</v>
      </c>
      <c r="C886">
        <v>7215</v>
      </c>
      <c r="D886">
        <v>42698</v>
      </c>
      <c r="E886" s="25">
        <v>5736</v>
      </c>
      <c r="F886" s="51">
        <v>1897</v>
      </c>
      <c r="G886" s="51" t="s">
        <v>356</v>
      </c>
      <c r="H886" s="71">
        <f t="shared" si="16"/>
        <v>108811.92</v>
      </c>
      <c r="I886" t="s">
        <v>1291</v>
      </c>
      <c r="J886">
        <v>3510</v>
      </c>
      <c r="K886" t="s">
        <v>431</v>
      </c>
      <c r="L886" t="s">
        <v>434</v>
      </c>
    </row>
    <row r="887" spans="1:12" ht="12.75">
      <c r="A887" s="2">
        <v>39386</v>
      </c>
      <c r="B887" t="s">
        <v>1302</v>
      </c>
      <c r="C887">
        <v>5159</v>
      </c>
      <c r="D887">
        <v>4791</v>
      </c>
      <c r="E887" s="25">
        <v>34752</v>
      </c>
      <c r="F887" s="51">
        <v>20</v>
      </c>
      <c r="G887" s="51" t="s">
        <v>356</v>
      </c>
      <c r="H887" s="71">
        <f t="shared" si="16"/>
        <v>6950.4</v>
      </c>
      <c r="I887" t="s">
        <v>1303</v>
      </c>
      <c r="J887">
        <v>4510</v>
      </c>
      <c r="K887" t="s">
        <v>431</v>
      </c>
      <c r="L887" t="s">
        <v>434</v>
      </c>
    </row>
    <row r="888" spans="1:12" ht="12.75">
      <c r="A888" s="2">
        <v>39386</v>
      </c>
      <c r="B888" t="s">
        <v>1302</v>
      </c>
      <c r="C888">
        <v>5159</v>
      </c>
      <c r="D888">
        <v>4791</v>
      </c>
      <c r="E888" s="25">
        <v>213732</v>
      </c>
      <c r="F888" s="51">
        <v>20</v>
      </c>
      <c r="G888" s="51" t="s">
        <v>356</v>
      </c>
      <c r="H888" s="71">
        <f t="shared" si="16"/>
        <v>42746.4</v>
      </c>
      <c r="I888" t="s">
        <v>1304</v>
      </c>
      <c r="J888">
        <v>4510</v>
      </c>
      <c r="K888" t="s">
        <v>431</v>
      </c>
      <c r="L888" t="s">
        <v>434</v>
      </c>
    </row>
    <row r="889" spans="1:12" ht="12.75">
      <c r="A889" s="2">
        <v>39386</v>
      </c>
      <c r="B889" t="s">
        <v>1551</v>
      </c>
      <c r="C889">
        <v>8555</v>
      </c>
      <c r="D889">
        <v>157041</v>
      </c>
      <c r="E889" s="25">
        <v>3834</v>
      </c>
      <c r="F889" s="51">
        <v>182.939</v>
      </c>
      <c r="G889" s="51" t="s">
        <v>356</v>
      </c>
      <c r="H889" s="71">
        <f t="shared" si="16"/>
        <v>7013.881259999999</v>
      </c>
      <c r="I889" t="s">
        <v>273</v>
      </c>
      <c r="J889">
        <v>3510</v>
      </c>
      <c r="K889" t="s">
        <v>430</v>
      </c>
      <c r="L889" t="s">
        <v>434</v>
      </c>
    </row>
    <row r="890" spans="1:12" ht="12.75">
      <c r="A890" s="2">
        <v>39386</v>
      </c>
      <c r="B890" t="s">
        <v>800</v>
      </c>
      <c r="C890">
        <v>8250</v>
      </c>
      <c r="D890">
        <v>137359</v>
      </c>
      <c r="E890" s="25">
        <v>38057</v>
      </c>
      <c r="F890" s="51">
        <v>58.77</v>
      </c>
      <c r="G890" s="51" t="s">
        <v>356</v>
      </c>
      <c r="H890" s="71">
        <f t="shared" si="16"/>
        <v>22366.0989</v>
      </c>
      <c r="I890" t="s">
        <v>274</v>
      </c>
      <c r="J890">
        <v>4020</v>
      </c>
      <c r="K890" t="s">
        <v>431</v>
      </c>
      <c r="L890" t="s">
        <v>434</v>
      </c>
    </row>
    <row r="891" spans="1:12" ht="12.75">
      <c r="A891" s="2">
        <v>39386</v>
      </c>
      <c r="B891" t="s">
        <v>610</v>
      </c>
      <c r="C891">
        <v>7894</v>
      </c>
      <c r="D891">
        <v>121748</v>
      </c>
      <c r="E891" s="25">
        <v>6500</v>
      </c>
      <c r="F891" s="51">
        <v>142</v>
      </c>
      <c r="G891" s="51" t="s">
        <v>356</v>
      </c>
      <c r="H891" s="71">
        <f t="shared" si="16"/>
        <v>9230</v>
      </c>
      <c r="I891" t="s">
        <v>612</v>
      </c>
      <c r="J891">
        <v>5010</v>
      </c>
      <c r="K891" t="s">
        <v>431</v>
      </c>
      <c r="L891" t="s">
        <v>434</v>
      </c>
    </row>
    <row r="892" spans="1:12" ht="12.75">
      <c r="A892" s="2">
        <v>39386</v>
      </c>
      <c r="B892" t="s">
        <v>610</v>
      </c>
      <c r="C892">
        <v>7894</v>
      </c>
      <c r="D892">
        <v>121748</v>
      </c>
      <c r="E892" s="25">
        <v>20000</v>
      </c>
      <c r="F892" s="51">
        <v>80</v>
      </c>
      <c r="G892" s="51" t="s">
        <v>356</v>
      </c>
      <c r="H892" s="71">
        <f t="shared" si="16"/>
        <v>16000</v>
      </c>
      <c r="I892" t="s">
        <v>611</v>
      </c>
      <c r="J892">
        <v>5010</v>
      </c>
      <c r="K892" t="s">
        <v>431</v>
      </c>
      <c r="L892" t="s">
        <v>434</v>
      </c>
    </row>
    <row r="893" spans="1:12" ht="12.75">
      <c r="A893" s="2">
        <v>39386</v>
      </c>
      <c r="B893" t="s">
        <v>613</v>
      </c>
      <c r="C893">
        <v>8675</v>
      </c>
      <c r="D893">
        <v>167106</v>
      </c>
      <c r="E893" s="25">
        <v>785391</v>
      </c>
      <c r="F893" s="51">
        <v>39</v>
      </c>
      <c r="G893" s="51" t="s">
        <v>356</v>
      </c>
      <c r="H893" s="71">
        <f t="shared" si="16"/>
        <v>306302.49</v>
      </c>
      <c r="I893" t="s">
        <v>614</v>
      </c>
      <c r="J893">
        <v>1510</v>
      </c>
      <c r="K893" t="s">
        <v>431</v>
      </c>
      <c r="L893" t="s">
        <v>434</v>
      </c>
    </row>
    <row r="894" spans="1:12" ht="12.75">
      <c r="A894" s="2">
        <v>39386</v>
      </c>
      <c r="B894" t="s">
        <v>613</v>
      </c>
      <c r="C894">
        <v>8675</v>
      </c>
      <c r="D894">
        <v>167106</v>
      </c>
      <c r="E894" s="25">
        <v>1785000</v>
      </c>
      <c r="F894" s="51">
        <v>33.5</v>
      </c>
      <c r="G894" s="51" t="s">
        <v>356</v>
      </c>
      <c r="H894" s="71">
        <f t="shared" si="16"/>
        <v>597975</v>
      </c>
      <c r="I894" t="s">
        <v>615</v>
      </c>
      <c r="J894">
        <v>1510</v>
      </c>
      <c r="K894" t="s">
        <v>431</v>
      </c>
      <c r="L894" t="s">
        <v>434</v>
      </c>
    </row>
    <row r="895" spans="1:12" ht="12.75">
      <c r="A895" s="2">
        <v>39386</v>
      </c>
      <c r="B895" t="s">
        <v>648</v>
      </c>
      <c r="C895">
        <v>8177</v>
      </c>
      <c r="D895">
        <v>134528</v>
      </c>
      <c r="E895" s="25">
        <v>200000</v>
      </c>
      <c r="F895" s="51">
        <v>5</v>
      </c>
      <c r="G895" s="51" t="s">
        <v>356</v>
      </c>
      <c r="H895" s="71">
        <f t="shared" si="16"/>
        <v>10000</v>
      </c>
      <c r="I895" t="s">
        <v>649</v>
      </c>
      <c r="J895">
        <v>3510</v>
      </c>
      <c r="K895" t="s">
        <v>431</v>
      </c>
      <c r="L895" t="s">
        <v>434</v>
      </c>
    </row>
    <row r="896" spans="1:12" ht="12.75">
      <c r="A896" s="2">
        <v>39386</v>
      </c>
      <c r="B896" t="s">
        <v>703</v>
      </c>
      <c r="C896">
        <v>9374</v>
      </c>
      <c r="D896">
        <v>224427</v>
      </c>
      <c r="E896" s="25">
        <v>5420000</v>
      </c>
      <c r="F896" s="51">
        <v>20</v>
      </c>
      <c r="G896" s="51" t="s">
        <v>356</v>
      </c>
      <c r="H896" s="71">
        <f t="shared" si="16"/>
        <v>1084000</v>
      </c>
      <c r="I896" t="s">
        <v>705</v>
      </c>
      <c r="J896">
        <v>1510</v>
      </c>
      <c r="K896" t="s">
        <v>431</v>
      </c>
      <c r="L896" t="s">
        <v>434</v>
      </c>
    </row>
    <row r="897" spans="1:12" ht="12.75">
      <c r="A897" s="2">
        <v>39386</v>
      </c>
      <c r="B897" t="s">
        <v>807</v>
      </c>
      <c r="C897">
        <v>7839</v>
      </c>
      <c r="D897">
        <v>97517</v>
      </c>
      <c r="E897" s="25">
        <v>15000</v>
      </c>
      <c r="F897" s="51">
        <v>119.67</v>
      </c>
      <c r="G897" s="51" t="s">
        <v>356</v>
      </c>
      <c r="H897" s="71">
        <f t="shared" si="16"/>
        <v>17950.5</v>
      </c>
      <c r="I897" t="s">
        <v>720</v>
      </c>
      <c r="J897">
        <v>4510</v>
      </c>
      <c r="K897" t="s">
        <v>431</v>
      </c>
      <c r="L897" t="s">
        <v>434</v>
      </c>
    </row>
    <row r="898" spans="1:12" ht="12.75">
      <c r="A898" s="2">
        <v>39386</v>
      </c>
      <c r="B898" t="s">
        <v>161</v>
      </c>
      <c r="C898">
        <v>9805</v>
      </c>
      <c r="D898">
        <v>276652</v>
      </c>
      <c r="E898" s="25">
        <v>33333</v>
      </c>
      <c r="F898" s="51">
        <v>100</v>
      </c>
      <c r="G898" s="51" t="s">
        <v>356</v>
      </c>
      <c r="H898" s="71">
        <f t="shared" si="16"/>
        <v>33333</v>
      </c>
      <c r="I898" t="s">
        <v>1641</v>
      </c>
      <c r="J898">
        <v>2530</v>
      </c>
      <c r="K898" t="s">
        <v>431</v>
      </c>
      <c r="L898" t="s">
        <v>434</v>
      </c>
    </row>
    <row r="899" spans="1:12" ht="12.75">
      <c r="A899" s="2">
        <v>39386</v>
      </c>
      <c r="B899" t="s">
        <v>1672</v>
      </c>
      <c r="C899">
        <v>9795</v>
      </c>
      <c r="D899">
        <v>275310</v>
      </c>
      <c r="E899" s="25">
        <v>160000</v>
      </c>
      <c r="F899" s="51">
        <v>100</v>
      </c>
      <c r="G899" s="51" t="s">
        <v>356</v>
      </c>
      <c r="H899" s="71">
        <f t="shared" si="16"/>
        <v>160000</v>
      </c>
      <c r="I899" t="s">
        <v>925</v>
      </c>
      <c r="J899">
        <v>2010</v>
      </c>
      <c r="K899" t="s">
        <v>431</v>
      </c>
      <c r="L899" t="s">
        <v>434</v>
      </c>
    </row>
    <row r="900" spans="1:12" ht="12.75">
      <c r="A900" s="2">
        <v>39386</v>
      </c>
      <c r="B900" t="s">
        <v>965</v>
      </c>
      <c r="C900">
        <v>10041</v>
      </c>
      <c r="D900">
        <v>303938</v>
      </c>
      <c r="E900" s="25">
        <v>153625</v>
      </c>
      <c r="F900" s="51">
        <v>20</v>
      </c>
      <c r="G900" s="51" t="s">
        <v>356</v>
      </c>
      <c r="H900" s="71">
        <f t="shared" si="16"/>
        <v>30725</v>
      </c>
      <c r="I900" t="s">
        <v>941</v>
      </c>
      <c r="J900">
        <v>1510</v>
      </c>
      <c r="K900" t="s">
        <v>431</v>
      </c>
      <c r="L900" t="s">
        <v>434</v>
      </c>
    </row>
    <row r="901" spans="1:12" ht="12.75">
      <c r="A901" s="2">
        <v>39372</v>
      </c>
      <c r="B901" t="s">
        <v>34</v>
      </c>
      <c r="C901">
        <v>5410</v>
      </c>
      <c r="D901">
        <v>346042</v>
      </c>
      <c r="E901" s="25">
        <v>401000000</v>
      </c>
      <c r="F901">
        <v>0</v>
      </c>
      <c r="G901" t="s">
        <v>32</v>
      </c>
      <c r="H901" s="21">
        <f>E901*F901</f>
        <v>0</v>
      </c>
      <c r="I901" t="s">
        <v>35</v>
      </c>
      <c r="J901">
        <v>0</v>
      </c>
      <c r="K901" t="s">
        <v>431</v>
      </c>
      <c r="L901" t="s">
        <v>434</v>
      </c>
    </row>
    <row r="902" spans="1:12" ht="12.75">
      <c r="A902" s="2">
        <v>39386</v>
      </c>
      <c r="B902" t="s">
        <v>31</v>
      </c>
      <c r="C902">
        <v>5410</v>
      </c>
      <c r="D902">
        <v>303944</v>
      </c>
      <c r="E902" s="25">
        <v>400000000</v>
      </c>
      <c r="F902">
        <v>0</v>
      </c>
      <c r="G902" t="s">
        <v>32</v>
      </c>
      <c r="H902" s="21">
        <f>E902*F902</f>
        <v>0</v>
      </c>
      <c r="I902" t="s">
        <v>33</v>
      </c>
      <c r="J902">
        <v>0</v>
      </c>
      <c r="K902" t="s">
        <v>431</v>
      </c>
      <c r="L902" t="s">
        <v>434</v>
      </c>
    </row>
    <row r="903" spans="1:12" ht="12.75">
      <c r="A903" s="2">
        <v>39356</v>
      </c>
      <c r="B903" t="s">
        <v>942</v>
      </c>
      <c r="C903">
        <v>9347</v>
      </c>
      <c r="D903">
        <v>222862</v>
      </c>
      <c r="E903" s="25">
        <v>657779</v>
      </c>
      <c r="F903">
        <v>20</v>
      </c>
      <c r="G903" t="s">
        <v>355</v>
      </c>
      <c r="H903" s="21">
        <f aca="true" t="shared" si="17" ref="H903:H966">E903*F903/100</f>
        <v>131555.8</v>
      </c>
      <c r="I903" t="s">
        <v>983</v>
      </c>
      <c r="J903">
        <v>1510</v>
      </c>
      <c r="K903" t="s">
        <v>431</v>
      </c>
      <c r="L903" t="s">
        <v>434</v>
      </c>
    </row>
    <row r="904" spans="1:12" ht="12.75">
      <c r="A904" s="2">
        <v>39356</v>
      </c>
      <c r="B904" t="s">
        <v>984</v>
      </c>
      <c r="C904">
        <v>9347</v>
      </c>
      <c r="D904">
        <v>222864</v>
      </c>
      <c r="E904" s="25">
        <v>-657779</v>
      </c>
      <c r="F904">
        <v>0</v>
      </c>
      <c r="G904" t="s">
        <v>355</v>
      </c>
      <c r="H904" s="21">
        <f t="shared" si="17"/>
        <v>0</v>
      </c>
      <c r="I904" t="s">
        <v>985</v>
      </c>
      <c r="J904">
        <v>1510</v>
      </c>
      <c r="K904" t="s">
        <v>431</v>
      </c>
      <c r="L904" t="s">
        <v>434</v>
      </c>
    </row>
    <row r="905" spans="1:12" ht="12.75">
      <c r="A905" s="2">
        <v>39356</v>
      </c>
      <c r="B905" t="s">
        <v>1111</v>
      </c>
      <c r="C905">
        <v>9283</v>
      </c>
      <c r="D905">
        <v>249596</v>
      </c>
      <c r="E905" s="25">
        <v>166846</v>
      </c>
      <c r="F905">
        <v>100</v>
      </c>
      <c r="G905" t="s">
        <v>355</v>
      </c>
      <c r="H905" s="21">
        <f t="shared" si="17"/>
        <v>166846</v>
      </c>
      <c r="I905" t="s">
        <v>1112</v>
      </c>
      <c r="J905">
        <v>4020</v>
      </c>
      <c r="K905" t="s">
        <v>431</v>
      </c>
      <c r="L905" t="s">
        <v>434</v>
      </c>
    </row>
    <row r="906" spans="1:12" ht="12.75">
      <c r="A906" s="2">
        <v>39356</v>
      </c>
      <c r="B906" t="s">
        <v>1113</v>
      </c>
      <c r="C906">
        <v>9283</v>
      </c>
      <c r="D906">
        <v>249597</v>
      </c>
      <c r="E906" s="25">
        <v>-166846</v>
      </c>
      <c r="F906">
        <v>0</v>
      </c>
      <c r="G906" t="s">
        <v>355</v>
      </c>
      <c r="H906" s="21">
        <f t="shared" si="17"/>
        <v>0</v>
      </c>
      <c r="I906" t="s">
        <v>1025</v>
      </c>
      <c r="J906">
        <v>4020</v>
      </c>
      <c r="K906" t="s">
        <v>431</v>
      </c>
      <c r="L906" t="s">
        <v>434</v>
      </c>
    </row>
    <row r="907" spans="1:12" ht="12.75">
      <c r="A907" s="2">
        <v>39356</v>
      </c>
      <c r="B907" t="s">
        <v>881</v>
      </c>
      <c r="C907">
        <v>4098</v>
      </c>
      <c r="D907">
        <v>456</v>
      </c>
      <c r="E907">
        <v>591</v>
      </c>
      <c r="F907">
        <v>184</v>
      </c>
      <c r="G907" t="s">
        <v>355</v>
      </c>
      <c r="H907" s="21">
        <f t="shared" si="17"/>
        <v>1087.44</v>
      </c>
      <c r="I907" t="s">
        <v>1778</v>
      </c>
      <c r="J907">
        <v>2010</v>
      </c>
      <c r="K907" t="s">
        <v>431</v>
      </c>
      <c r="L907" t="s">
        <v>434</v>
      </c>
    </row>
    <row r="908" spans="1:12" ht="12.75">
      <c r="A908" s="2">
        <v>39356</v>
      </c>
      <c r="B908" t="s">
        <v>1779</v>
      </c>
      <c r="C908">
        <v>4098</v>
      </c>
      <c r="D908">
        <v>294289</v>
      </c>
      <c r="E908">
        <v>591</v>
      </c>
      <c r="F908">
        <v>0</v>
      </c>
      <c r="G908" t="s">
        <v>355</v>
      </c>
      <c r="H908" s="21">
        <f t="shared" si="17"/>
        <v>0</v>
      </c>
      <c r="I908" t="s">
        <v>1780</v>
      </c>
      <c r="J908">
        <v>2010</v>
      </c>
      <c r="K908" t="s">
        <v>431</v>
      </c>
      <c r="L908" t="s">
        <v>434</v>
      </c>
    </row>
    <row r="909" spans="1:12" ht="12.75">
      <c r="A909" s="2">
        <v>39356</v>
      </c>
      <c r="B909" t="s">
        <v>207</v>
      </c>
      <c r="C909">
        <v>7872</v>
      </c>
      <c r="D909">
        <v>120608</v>
      </c>
      <c r="E909" s="25">
        <v>745003</v>
      </c>
      <c r="F909">
        <v>180</v>
      </c>
      <c r="G909" t="s">
        <v>355</v>
      </c>
      <c r="H909" s="21">
        <f t="shared" si="17"/>
        <v>1341005.4</v>
      </c>
      <c r="I909" t="s">
        <v>1879</v>
      </c>
      <c r="J909">
        <v>4020</v>
      </c>
      <c r="K909" t="s">
        <v>431</v>
      </c>
      <c r="L909" t="s">
        <v>434</v>
      </c>
    </row>
    <row r="910" spans="1:12" ht="12.75">
      <c r="A910" s="2">
        <v>39356</v>
      </c>
      <c r="B910" t="s">
        <v>751</v>
      </c>
      <c r="C910">
        <v>7872</v>
      </c>
      <c r="D910">
        <v>294857</v>
      </c>
      <c r="E910" s="25">
        <v>-745003</v>
      </c>
      <c r="F910">
        <v>0</v>
      </c>
      <c r="G910" t="s">
        <v>355</v>
      </c>
      <c r="H910" s="21">
        <f t="shared" si="17"/>
        <v>0</v>
      </c>
      <c r="I910" t="s">
        <v>1880</v>
      </c>
      <c r="J910">
        <v>4020</v>
      </c>
      <c r="K910" t="s">
        <v>431</v>
      </c>
      <c r="L910" t="s">
        <v>434</v>
      </c>
    </row>
    <row r="911" spans="1:12" ht="12.75">
      <c r="A911" s="2">
        <v>39357</v>
      </c>
      <c r="B911" t="s">
        <v>1001</v>
      </c>
      <c r="C911">
        <v>9953</v>
      </c>
      <c r="D911">
        <v>294855</v>
      </c>
      <c r="E911" s="25">
        <v>137238</v>
      </c>
      <c r="F911">
        <v>116</v>
      </c>
      <c r="G911" t="s">
        <v>355</v>
      </c>
      <c r="H911" s="21">
        <f t="shared" si="17"/>
        <v>159196.08</v>
      </c>
      <c r="I911" t="s">
        <v>1002</v>
      </c>
      <c r="J911">
        <v>4020</v>
      </c>
      <c r="K911" t="s">
        <v>431</v>
      </c>
      <c r="L911" t="s">
        <v>434</v>
      </c>
    </row>
    <row r="912" spans="1:12" ht="12.75">
      <c r="A912" s="2">
        <v>39357</v>
      </c>
      <c r="B912" t="s">
        <v>1003</v>
      </c>
      <c r="C912">
        <v>9953</v>
      </c>
      <c r="D912">
        <v>294856</v>
      </c>
      <c r="E912" s="25">
        <v>-137238</v>
      </c>
      <c r="F912">
        <v>0</v>
      </c>
      <c r="G912" t="s">
        <v>355</v>
      </c>
      <c r="H912" s="21">
        <f t="shared" si="17"/>
        <v>0</v>
      </c>
      <c r="I912" t="s">
        <v>1004</v>
      </c>
      <c r="J912">
        <v>4020</v>
      </c>
      <c r="K912" t="s">
        <v>431</v>
      </c>
      <c r="L912" t="s">
        <v>434</v>
      </c>
    </row>
    <row r="913" spans="1:12" ht="12.75">
      <c r="A913" s="2">
        <v>39357</v>
      </c>
      <c r="B913" t="s">
        <v>1332</v>
      </c>
      <c r="C913">
        <v>9223</v>
      </c>
      <c r="D913">
        <v>210485</v>
      </c>
      <c r="E913">
        <v>2</v>
      </c>
      <c r="F913">
        <v>20</v>
      </c>
      <c r="G913" t="s">
        <v>355</v>
      </c>
      <c r="H913" s="21">
        <f t="shared" si="17"/>
        <v>0.4</v>
      </c>
      <c r="I913" t="s">
        <v>1049</v>
      </c>
      <c r="J913">
        <v>1010</v>
      </c>
      <c r="K913" t="s">
        <v>431</v>
      </c>
      <c r="L913" t="s">
        <v>434</v>
      </c>
    </row>
    <row r="914" spans="1:12" ht="12.75">
      <c r="A914" s="2">
        <v>39357</v>
      </c>
      <c r="B914" t="s">
        <v>1050</v>
      </c>
      <c r="C914">
        <v>9223</v>
      </c>
      <c r="D914">
        <v>327307</v>
      </c>
      <c r="E914">
        <v>-2</v>
      </c>
      <c r="F914">
        <v>0</v>
      </c>
      <c r="G914" t="s">
        <v>355</v>
      </c>
      <c r="H914" s="21">
        <f t="shared" si="17"/>
        <v>0</v>
      </c>
      <c r="I914" t="s">
        <v>1051</v>
      </c>
      <c r="J914">
        <v>1010</v>
      </c>
      <c r="K914" t="s">
        <v>431</v>
      </c>
      <c r="L914" t="s">
        <v>434</v>
      </c>
    </row>
    <row r="915" spans="1:12" ht="12.75">
      <c r="A915" s="2">
        <v>39357</v>
      </c>
      <c r="B915" t="s">
        <v>1852</v>
      </c>
      <c r="C915">
        <v>4749</v>
      </c>
      <c r="D915">
        <v>2861</v>
      </c>
      <c r="E915" s="25">
        <v>3138290</v>
      </c>
      <c r="F915">
        <v>3</v>
      </c>
      <c r="G915" t="s">
        <v>355</v>
      </c>
      <c r="H915" s="21">
        <f t="shared" si="17"/>
        <v>94148.7</v>
      </c>
      <c r="I915" t="s">
        <v>1853</v>
      </c>
      <c r="J915">
        <v>1510</v>
      </c>
      <c r="K915" t="s">
        <v>431</v>
      </c>
      <c r="L915" t="s">
        <v>434</v>
      </c>
    </row>
    <row r="916" spans="1:12" ht="12.75">
      <c r="A916" s="2">
        <v>39357</v>
      </c>
      <c r="B916" t="s">
        <v>1854</v>
      </c>
      <c r="C916">
        <v>4749</v>
      </c>
      <c r="D916">
        <v>302799</v>
      </c>
      <c r="E916" s="25">
        <v>-3138290</v>
      </c>
      <c r="F916">
        <v>0</v>
      </c>
      <c r="G916" t="s">
        <v>355</v>
      </c>
      <c r="H916" s="21">
        <f t="shared" si="17"/>
        <v>0</v>
      </c>
      <c r="I916" t="s">
        <v>1823</v>
      </c>
      <c r="J916">
        <v>1510</v>
      </c>
      <c r="K916" t="s">
        <v>431</v>
      </c>
      <c r="L916" t="s">
        <v>434</v>
      </c>
    </row>
    <row r="917" spans="1:12" ht="12.75">
      <c r="A917" s="2">
        <v>39358</v>
      </c>
      <c r="B917" t="s">
        <v>1005</v>
      </c>
      <c r="C917">
        <v>4128</v>
      </c>
      <c r="D917">
        <v>529</v>
      </c>
      <c r="E917" s="25">
        <v>70000</v>
      </c>
      <c r="F917">
        <v>20</v>
      </c>
      <c r="G917" t="s">
        <v>355</v>
      </c>
      <c r="H917" s="21">
        <f t="shared" si="17"/>
        <v>14000</v>
      </c>
      <c r="I917" t="s">
        <v>1006</v>
      </c>
      <c r="J917">
        <v>1510</v>
      </c>
      <c r="K917" t="s">
        <v>431</v>
      </c>
      <c r="L917" t="s">
        <v>434</v>
      </c>
    </row>
    <row r="918" spans="1:12" ht="12.75">
      <c r="A918" s="2">
        <v>39358</v>
      </c>
      <c r="B918" t="s">
        <v>1007</v>
      </c>
      <c r="C918">
        <v>4128</v>
      </c>
      <c r="D918">
        <v>250343</v>
      </c>
      <c r="E918" s="25">
        <v>-70000</v>
      </c>
      <c r="F918">
        <v>0</v>
      </c>
      <c r="G918" t="s">
        <v>355</v>
      </c>
      <c r="H918" s="21">
        <f t="shared" si="17"/>
        <v>0</v>
      </c>
      <c r="I918" t="s">
        <v>990</v>
      </c>
      <c r="J918">
        <v>1510</v>
      </c>
      <c r="K918" t="s">
        <v>431</v>
      </c>
      <c r="L918" t="s">
        <v>434</v>
      </c>
    </row>
    <row r="919" spans="1:12" ht="12.75">
      <c r="A919" s="2">
        <v>39358</v>
      </c>
      <c r="B919" t="s">
        <v>1317</v>
      </c>
      <c r="C919">
        <v>9399</v>
      </c>
      <c r="D919">
        <v>226983</v>
      </c>
      <c r="E919" s="25">
        <v>681554</v>
      </c>
      <c r="F919">
        <v>25</v>
      </c>
      <c r="G919" t="s">
        <v>355</v>
      </c>
      <c r="H919" s="21">
        <f t="shared" si="17"/>
        <v>170388.5</v>
      </c>
      <c r="I919" t="s">
        <v>1023</v>
      </c>
      <c r="J919">
        <v>1510</v>
      </c>
      <c r="K919" t="s">
        <v>431</v>
      </c>
      <c r="L919" t="s">
        <v>434</v>
      </c>
    </row>
    <row r="920" spans="1:12" ht="12.75">
      <c r="A920" s="2">
        <v>39358</v>
      </c>
      <c r="B920" t="s">
        <v>1024</v>
      </c>
      <c r="C920">
        <v>9399</v>
      </c>
      <c r="D920">
        <v>247593</v>
      </c>
      <c r="E920" s="25">
        <v>-681554</v>
      </c>
      <c r="F920">
        <v>0</v>
      </c>
      <c r="G920" t="s">
        <v>355</v>
      </c>
      <c r="H920" s="21">
        <f t="shared" si="17"/>
        <v>0</v>
      </c>
      <c r="I920" t="s">
        <v>1025</v>
      </c>
      <c r="J920">
        <v>1510</v>
      </c>
      <c r="K920" t="s">
        <v>431</v>
      </c>
      <c r="L920" t="s">
        <v>434</v>
      </c>
    </row>
    <row r="921" spans="1:12" ht="12.75">
      <c r="A921" s="2">
        <v>39358</v>
      </c>
      <c r="B921" t="s">
        <v>1068</v>
      </c>
      <c r="C921">
        <v>9668</v>
      </c>
      <c r="D921">
        <v>254871</v>
      </c>
      <c r="E921" s="25">
        <v>421500</v>
      </c>
      <c r="F921">
        <v>20</v>
      </c>
      <c r="G921" t="s">
        <v>355</v>
      </c>
      <c r="H921" s="21">
        <f t="shared" si="17"/>
        <v>84300</v>
      </c>
      <c r="I921" t="s">
        <v>1069</v>
      </c>
      <c r="J921">
        <v>1010</v>
      </c>
      <c r="K921" t="s">
        <v>431</v>
      </c>
      <c r="L921" t="s">
        <v>434</v>
      </c>
    </row>
    <row r="922" spans="1:12" ht="12.75">
      <c r="A922" s="2">
        <v>39358</v>
      </c>
      <c r="B922" t="s">
        <v>1070</v>
      </c>
      <c r="C922">
        <v>9668</v>
      </c>
      <c r="D922">
        <v>263996</v>
      </c>
      <c r="E922" s="25">
        <v>-421500</v>
      </c>
      <c r="F922">
        <v>0</v>
      </c>
      <c r="G922" t="s">
        <v>355</v>
      </c>
      <c r="H922" s="21">
        <f t="shared" si="17"/>
        <v>0</v>
      </c>
      <c r="I922" t="s">
        <v>1025</v>
      </c>
      <c r="J922">
        <v>1010</v>
      </c>
      <c r="K922" t="s">
        <v>431</v>
      </c>
      <c r="L922" t="s">
        <v>434</v>
      </c>
    </row>
    <row r="923" spans="1:12" ht="12.75">
      <c r="A923" s="2">
        <v>39358</v>
      </c>
      <c r="B923" t="s">
        <v>1882</v>
      </c>
      <c r="C923">
        <v>9050</v>
      </c>
      <c r="D923">
        <v>197185</v>
      </c>
      <c r="E923" s="25">
        <v>447800</v>
      </c>
      <c r="F923">
        <v>108</v>
      </c>
      <c r="G923" t="s">
        <v>355</v>
      </c>
      <c r="H923" s="21">
        <f t="shared" si="17"/>
        <v>483624</v>
      </c>
      <c r="I923" t="s">
        <v>1883</v>
      </c>
      <c r="J923">
        <v>4020</v>
      </c>
      <c r="K923" t="s">
        <v>431</v>
      </c>
      <c r="L923" t="s">
        <v>434</v>
      </c>
    </row>
    <row r="924" spans="1:12" ht="12.75">
      <c r="A924" s="2">
        <v>39358</v>
      </c>
      <c r="B924" t="s">
        <v>1884</v>
      </c>
      <c r="C924">
        <v>9050</v>
      </c>
      <c r="D924">
        <v>285104</v>
      </c>
      <c r="E924" s="25">
        <v>-447800</v>
      </c>
      <c r="F924">
        <v>0</v>
      </c>
      <c r="G924" t="s">
        <v>355</v>
      </c>
      <c r="H924" s="21">
        <f t="shared" si="17"/>
        <v>0</v>
      </c>
      <c r="I924" t="s">
        <v>1025</v>
      </c>
      <c r="J924">
        <v>4020</v>
      </c>
      <c r="K924" t="s">
        <v>431</v>
      </c>
      <c r="L924" t="s">
        <v>434</v>
      </c>
    </row>
    <row r="925" spans="1:12" ht="12.75">
      <c r="A925" s="2">
        <v>39359</v>
      </c>
      <c r="B925" t="s">
        <v>987</v>
      </c>
      <c r="C925">
        <v>8948</v>
      </c>
      <c r="D925">
        <v>190897</v>
      </c>
      <c r="E925" s="25">
        <v>24200</v>
      </c>
      <c r="F925">
        <v>13</v>
      </c>
      <c r="G925" t="s">
        <v>355</v>
      </c>
      <c r="H925" s="21">
        <f t="shared" si="17"/>
        <v>3146</v>
      </c>
      <c r="I925" t="s">
        <v>988</v>
      </c>
      <c r="J925">
        <v>1510</v>
      </c>
      <c r="K925" t="s">
        <v>431</v>
      </c>
      <c r="L925" t="s">
        <v>434</v>
      </c>
    </row>
    <row r="926" spans="1:12" ht="12.75">
      <c r="A926" s="2">
        <v>39359</v>
      </c>
      <c r="B926" t="s">
        <v>989</v>
      </c>
      <c r="C926">
        <v>8948</v>
      </c>
      <c r="D926">
        <v>190898</v>
      </c>
      <c r="E926" s="25">
        <v>-24200</v>
      </c>
      <c r="F926">
        <v>0</v>
      </c>
      <c r="G926" t="s">
        <v>355</v>
      </c>
      <c r="H926" s="21">
        <f t="shared" si="17"/>
        <v>0</v>
      </c>
      <c r="I926" t="s">
        <v>990</v>
      </c>
      <c r="J926">
        <v>1510</v>
      </c>
      <c r="K926" t="s">
        <v>431</v>
      </c>
      <c r="L926" t="s">
        <v>434</v>
      </c>
    </row>
    <row r="927" spans="1:12" ht="12.75">
      <c r="A927" s="2">
        <v>39359</v>
      </c>
      <c r="B927" t="s">
        <v>1041</v>
      </c>
      <c r="C927">
        <v>4481</v>
      </c>
      <c r="D927">
        <v>1979</v>
      </c>
      <c r="E927" s="25">
        <v>350000</v>
      </c>
      <c r="F927">
        <v>10</v>
      </c>
      <c r="G927" t="s">
        <v>355</v>
      </c>
      <c r="H927" s="21">
        <f t="shared" si="17"/>
        <v>35000</v>
      </c>
      <c r="I927" t="s">
        <v>1042</v>
      </c>
      <c r="J927">
        <v>1510</v>
      </c>
      <c r="K927" t="s">
        <v>431</v>
      </c>
      <c r="L927" t="s">
        <v>434</v>
      </c>
    </row>
    <row r="928" spans="1:12" ht="12.75">
      <c r="A928" s="2">
        <v>39359</v>
      </c>
      <c r="B928" t="s">
        <v>1043</v>
      </c>
      <c r="C928">
        <v>4481</v>
      </c>
      <c r="D928">
        <v>315944</v>
      </c>
      <c r="E928" s="25">
        <v>-350000</v>
      </c>
      <c r="F928">
        <v>0</v>
      </c>
      <c r="G928" t="s">
        <v>355</v>
      </c>
      <c r="H928" s="21">
        <f t="shared" si="17"/>
        <v>0</v>
      </c>
      <c r="I928" t="s">
        <v>1044</v>
      </c>
      <c r="J928">
        <v>1510</v>
      </c>
      <c r="K928" t="s">
        <v>431</v>
      </c>
      <c r="L928" t="s">
        <v>434</v>
      </c>
    </row>
    <row r="929" spans="1:12" ht="12.75">
      <c r="A929" s="2">
        <v>39359</v>
      </c>
      <c r="B929" t="s">
        <v>1083</v>
      </c>
      <c r="C929">
        <v>9869</v>
      </c>
      <c r="D929">
        <v>284461</v>
      </c>
      <c r="E929" s="25">
        <v>50000</v>
      </c>
      <c r="F929">
        <v>20</v>
      </c>
      <c r="G929" t="s">
        <v>355</v>
      </c>
      <c r="H929" s="21">
        <f t="shared" si="17"/>
        <v>10000</v>
      </c>
      <c r="I929" t="s">
        <v>1084</v>
      </c>
      <c r="J929">
        <v>1510</v>
      </c>
      <c r="K929" t="s">
        <v>431</v>
      </c>
      <c r="L929" t="s">
        <v>434</v>
      </c>
    </row>
    <row r="930" spans="1:12" ht="12.75">
      <c r="A930" s="2">
        <v>39359</v>
      </c>
      <c r="B930" t="s">
        <v>1086</v>
      </c>
      <c r="C930">
        <v>9869</v>
      </c>
      <c r="D930">
        <v>312689</v>
      </c>
      <c r="E930" s="25">
        <v>-50000</v>
      </c>
      <c r="F930">
        <v>0</v>
      </c>
      <c r="G930" t="s">
        <v>355</v>
      </c>
      <c r="H930" s="21">
        <f t="shared" si="17"/>
        <v>0</v>
      </c>
      <c r="I930" t="s">
        <v>1087</v>
      </c>
      <c r="J930">
        <v>1510</v>
      </c>
      <c r="K930" t="s">
        <v>431</v>
      </c>
      <c r="L930" t="s">
        <v>434</v>
      </c>
    </row>
    <row r="931" spans="1:12" ht="12.75">
      <c r="A931" s="2">
        <v>39359</v>
      </c>
      <c r="B931" t="s">
        <v>648</v>
      </c>
      <c r="C931">
        <v>8177</v>
      </c>
      <c r="D931">
        <v>134528</v>
      </c>
      <c r="E931" s="25">
        <v>260000</v>
      </c>
      <c r="F931">
        <v>10</v>
      </c>
      <c r="G931" t="s">
        <v>355</v>
      </c>
      <c r="H931" s="21">
        <f t="shared" si="17"/>
        <v>26000</v>
      </c>
      <c r="I931" t="s">
        <v>1124</v>
      </c>
      <c r="J931">
        <v>3510</v>
      </c>
      <c r="K931" t="s">
        <v>431</v>
      </c>
      <c r="L931" t="s">
        <v>434</v>
      </c>
    </row>
    <row r="932" spans="1:12" ht="12.75">
      <c r="A932" s="2">
        <v>39359</v>
      </c>
      <c r="B932" t="s">
        <v>650</v>
      </c>
      <c r="C932">
        <v>8177</v>
      </c>
      <c r="D932">
        <v>233889</v>
      </c>
      <c r="E932" s="25">
        <v>-260000</v>
      </c>
      <c r="F932">
        <v>0</v>
      </c>
      <c r="G932" t="s">
        <v>355</v>
      </c>
      <c r="H932" s="21">
        <f t="shared" si="17"/>
        <v>0</v>
      </c>
      <c r="I932" t="s">
        <v>990</v>
      </c>
      <c r="J932">
        <v>3510</v>
      </c>
      <c r="K932" t="s">
        <v>431</v>
      </c>
      <c r="L932" t="s">
        <v>434</v>
      </c>
    </row>
    <row r="933" spans="1:12" ht="12.75">
      <c r="A933" s="2">
        <v>39359</v>
      </c>
      <c r="B933" t="s">
        <v>660</v>
      </c>
      <c r="C933">
        <v>7186</v>
      </c>
      <c r="D933">
        <v>39870</v>
      </c>
      <c r="E933" s="25">
        <v>6164667</v>
      </c>
      <c r="F933">
        <v>4</v>
      </c>
      <c r="G933" t="s">
        <v>355</v>
      </c>
      <c r="H933" s="21">
        <f t="shared" si="17"/>
        <v>246586.68</v>
      </c>
      <c r="I933" t="s">
        <v>230</v>
      </c>
      <c r="J933">
        <v>1510</v>
      </c>
      <c r="K933" t="s">
        <v>431</v>
      </c>
      <c r="L933" t="s">
        <v>434</v>
      </c>
    </row>
    <row r="934" spans="1:12" ht="12.75">
      <c r="A934" s="2">
        <v>39359</v>
      </c>
      <c r="B934" t="s">
        <v>231</v>
      </c>
      <c r="C934">
        <v>7186</v>
      </c>
      <c r="D934">
        <v>278509</v>
      </c>
      <c r="E934" s="25">
        <v>-6164667</v>
      </c>
      <c r="F934">
        <v>0</v>
      </c>
      <c r="G934" t="s">
        <v>355</v>
      </c>
      <c r="H934" s="21">
        <f t="shared" si="17"/>
        <v>0</v>
      </c>
      <c r="I934" t="s">
        <v>232</v>
      </c>
      <c r="J934">
        <v>1510</v>
      </c>
      <c r="K934" t="s">
        <v>431</v>
      </c>
      <c r="L934" t="s">
        <v>434</v>
      </c>
    </row>
    <row r="935" spans="1:12" ht="12.75">
      <c r="A935" s="2">
        <v>39359</v>
      </c>
      <c r="B935" t="s">
        <v>207</v>
      </c>
      <c r="C935">
        <v>7872</v>
      </c>
      <c r="D935">
        <v>120608</v>
      </c>
      <c r="E935" s="25">
        <v>431431</v>
      </c>
      <c r="F935">
        <v>180</v>
      </c>
      <c r="G935" t="s">
        <v>355</v>
      </c>
      <c r="H935" s="21">
        <f t="shared" si="17"/>
        <v>776575.8</v>
      </c>
      <c r="I935" t="s">
        <v>1879</v>
      </c>
      <c r="J935">
        <v>4020</v>
      </c>
      <c r="K935" t="s">
        <v>431</v>
      </c>
      <c r="L935" t="s">
        <v>434</v>
      </c>
    </row>
    <row r="936" spans="1:12" ht="12.75">
      <c r="A936" s="2">
        <v>39359</v>
      </c>
      <c r="B936" t="s">
        <v>751</v>
      </c>
      <c r="C936">
        <v>7872</v>
      </c>
      <c r="D936">
        <v>294857</v>
      </c>
      <c r="E936" s="25">
        <v>-431431</v>
      </c>
      <c r="F936">
        <v>0</v>
      </c>
      <c r="G936" t="s">
        <v>355</v>
      </c>
      <c r="H936" s="21">
        <f t="shared" si="17"/>
        <v>0</v>
      </c>
      <c r="I936" t="s">
        <v>1880</v>
      </c>
      <c r="J936">
        <v>4020</v>
      </c>
      <c r="K936" t="s">
        <v>431</v>
      </c>
      <c r="L936" t="s">
        <v>434</v>
      </c>
    </row>
    <row r="937" spans="1:12" ht="12.75">
      <c r="A937" s="2">
        <v>39360</v>
      </c>
      <c r="B937" t="s">
        <v>942</v>
      </c>
      <c r="C937">
        <v>9347</v>
      </c>
      <c r="D937">
        <v>222862</v>
      </c>
      <c r="E937" s="25">
        <v>730000</v>
      </c>
      <c r="F937">
        <v>20</v>
      </c>
      <c r="G937" t="s">
        <v>355</v>
      </c>
      <c r="H937" s="21">
        <f t="shared" si="17"/>
        <v>146000</v>
      </c>
      <c r="I937" t="s">
        <v>983</v>
      </c>
      <c r="J937">
        <v>1510</v>
      </c>
      <c r="K937" t="s">
        <v>431</v>
      </c>
      <c r="L937" t="s">
        <v>434</v>
      </c>
    </row>
    <row r="938" spans="1:12" ht="12.75">
      <c r="A938" s="2">
        <v>39360</v>
      </c>
      <c r="B938" t="s">
        <v>984</v>
      </c>
      <c r="C938">
        <v>9347</v>
      </c>
      <c r="D938">
        <v>222864</v>
      </c>
      <c r="E938" s="25">
        <v>-730000</v>
      </c>
      <c r="F938">
        <v>0</v>
      </c>
      <c r="G938" t="s">
        <v>355</v>
      </c>
      <c r="H938" s="21">
        <f t="shared" si="17"/>
        <v>0</v>
      </c>
      <c r="I938" t="s">
        <v>985</v>
      </c>
      <c r="J938">
        <v>1510</v>
      </c>
      <c r="K938" t="s">
        <v>431</v>
      </c>
      <c r="L938" t="s">
        <v>434</v>
      </c>
    </row>
    <row r="939" spans="1:12" ht="12.75">
      <c r="A939" s="2">
        <v>39360</v>
      </c>
      <c r="B939" t="s">
        <v>1016</v>
      </c>
      <c r="C939">
        <v>9739</v>
      </c>
      <c r="D939">
        <v>265806</v>
      </c>
      <c r="E939" s="25">
        <v>10000</v>
      </c>
      <c r="F939">
        <v>20</v>
      </c>
      <c r="G939" t="s">
        <v>355</v>
      </c>
      <c r="H939" s="21">
        <f t="shared" si="17"/>
        <v>2000</v>
      </c>
      <c r="I939" t="s">
        <v>994</v>
      </c>
      <c r="J939">
        <v>1510</v>
      </c>
      <c r="K939" t="s">
        <v>431</v>
      </c>
      <c r="L939" t="s">
        <v>434</v>
      </c>
    </row>
    <row r="940" spans="1:12" ht="12.75">
      <c r="A940" s="2">
        <v>39360</v>
      </c>
      <c r="B940" t="s">
        <v>1017</v>
      </c>
      <c r="C940">
        <v>9739</v>
      </c>
      <c r="D940">
        <v>274860</v>
      </c>
      <c r="E940" s="25">
        <v>-10000</v>
      </c>
      <c r="F940">
        <v>0</v>
      </c>
      <c r="G940" t="s">
        <v>355</v>
      </c>
      <c r="H940" s="21">
        <f t="shared" si="17"/>
        <v>0</v>
      </c>
      <c r="I940" t="s">
        <v>996</v>
      </c>
      <c r="J940">
        <v>1510</v>
      </c>
      <c r="K940" t="s">
        <v>431</v>
      </c>
      <c r="L940" t="s">
        <v>434</v>
      </c>
    </row>
    <row r="941" spans="1:12" ht="12.75">
      <c r="A941" s="2">
        <v>39360</v>
      </c>
      <c r="B941" t="s">
        <v>1026</v>
      </c>
      <c r="C941">
        <v>9542</v>
      </c>
      <c r="D941">
        <v>241726</v>
      </c>
      <c r="E941" s="25">
        <v>747500</v>
      </c>
      <c r="F941">
        <v>20</v>
      </c>
      <c r="G941" t="s">
        <v>355</v>
      </c>
      <c r="H941" s="21">
        <f t="shared" si="17"/>
        <v>149500</v>
      </c>
      <c r="I941" t="s">
        <v>1027</v>
      </c>
      <c r="J941">
        <v>2010</v>
      </c>
      <c r="K941" t="s">
        <v>431</v>
      </c>
      <c r="L941" t="s">
        <v>434</v>
      </c>
    </row>
    <row r="942" spans="1:12" ht="12.75">
      <c r="A942" s="2">
        <v>39360</v>
      </c>
      <c r="B942" t="s">
        <v>1028</v>
      </c>
      <c r="C942">
        <v>9542</v>
      </c>
      <c r="D942">
        <v>253968</v>
      </c>
      <c r="E942" s="25">
        <v>-747500</v>
      </c>
      <c r="F942">
        <v>0</v>
      </c>
      <c r="G942" t="s">
        <v>355</v>
      </c>
      <c r="H942" s="21">
        <f t="shared" si="17"/>
        <v>0</v>
      </c>
      <c r="I942" t="s">
        <v>1029</v>
      </c>
      <c r="J942">
        <v>2010</v>
      </c>
      <c r="K942" t="s">
        <v>431</v>
      </c>
      <c r="L942" t="s">
        <v>434</v>
      </c>
    </row>
    <row r="943" spans="1:12" ht="12.75">
      <c r="A943" s="2">
        <v>39360</v>
      </c>
      <c r="B943" t="s">
        <v>1056</v>
      </c>
      <c r="C943">
        <v>9421</v>
      </c>
      <c r="D943">
        <v>272256</v>
      </c>
      <c r="E943" s="25">
        <v>15000</v>
      </c>
      <c r="F943">
        <v>100</v>
      </c>
      <c r="G943" t="s">
        <v>355</v>
      </c>
      <c r="H943" s="21">
        <f t="shared" si="17"/>
        <v>15000</v>
      </c>
      <c r="I943" t="s">
        <v>1057</v>
      </c>
      <c r="J943">
        <v>4020</v>
      </c>
      <c r="K943" t="s">
        <v>431</v>
      </c>
      <c r="L943" t="s">
        <v>434</v>
      </c>
    </row>
    <row r="944" spans="1:12" ht="12.75">
      <c r="A944" s="2">
        <v>39360</v>
      </c>
      <c r="B944" t="s">
        <v>1058</v>
      </c>
      <c r="C944">
        <v>9421</v>
      </c>
      <c r="D944">
        <v>272257</v>
      </c>
      <c r="E944" s="25">
        <v>-15000</v>
      </c>
      <c r="F944">
        <v>0</v>
      </c>
      <c r="G944" t="s">
        <v>355</v>
      </c>
      <c r="H944" s="21">
        <f t="shared" si="17"/>
        <v>0</v>
      </c>
      <c r="I944" t="s">
        <v>1059</v>
      </c>
      <c r="J944">
        <v>4020</v>
      </c>
      <c r="K944" t="s">
        <v>431</v>
      </c>
      <c r="L944" t="s">
        <v>434</v>
      </c>
    </row>
    <row r="945" spans="1:12" ht="12.75">
      <c r="A945" s="2">
        <v>39360</v>
      </c>
      <c r="B945" t="s">
        <v>1091</v>
      </c>
      <c r="C945">
        <v>4585</v>
      </c>
      <c r="D945">
        <v>2437</v>
      </c>
      <c r="E945" s="25">
        <v>25000</v>
      </c>
      <c r="F945">
        <v>5</v>
      </c>
      <c r="G945" t="s">
        <v>355</v>
      </c>
      <c r="H945" s="21">
        <f t="shared" si="17"/>
        <v>1250</v>
      </c>
      <c r="I945" t="s">
        <v>1092</v>
      </c>
      <c r="J945">
        <v>1510</v>
      </c>
      <c r="K945" t="s">
        <v>431</v>
      </c>
      <c r="L945" t="s">
        <v>434</v>
      </c>
    </row>
    <row r="946" spans="1:12" ht="12.75">
      <c r="A946" s="2">
        <v>39360</v>
      </c>
      <c r="B946" t="s">
        <v>1093</v>
      </c>
      <c r="C946">
        <v>4585</v>
      </c>
      <c r="D946">
        <v>263815</v>
      </c>
      <c r="E946" s="25">
        <v>-25000</v>
      </c>
      <c r="F946">
        <v>0</v>
      </c>
      <c r="G946" t="s">
        <v>355</v>
      </c>
      <c r="H946" s="21">
        <f t="shared" si="17"/>
        <v>0</v>
      </c>
      <c r="I946" t="s">
        <v>1025</v>
      </c>
      <c r="J946">
        <v>1510</v>
      </c>
      <c r="K946" t="s">
        <v>431</v>
      </c>
      <c r="L946" t="s">
        <v>434</v>
      </c>
    </row>
    <row r="947" spans="1:12" ht="12.75">
      <c r="A947" s="2">
        <v>39360</v>
      </c>
      <c r="B947" t="s">
        <v>1098</v>
      </c>
      <c r="C947">
        <v>9546</v>
      </c>
      <c r="D947">
        <v>242089</v>
      </c>
      <c r="E947" s="25">
        <v>45000</v>
      </c>
      <c r="F947">
        <v>20</v>
      </c>
      <c r="G947" t="s">
        <v>355</v>
      </c>
      <c r="H947" s="21">
        <f t="shared" si="17"/>
        <v>9000</v>
      </c>
      <c r="I947" t="s">
        <v>1099</v>
      </c>
      <c r="J947">
        <v>1510</v>
      </c>
      <c r="K947" t="s">
        <v>431</v>
      </c>
      <c r="L947" t="s">
        <v>434</v>
      </c>
    </row>
    <row r="948" spans="1:12" ht="12.75">
      <c r="A948" s="2">
        <v>39360</v>
      </c>
      <c r="B948" t="s">
        <v>1100</v>
      </c>
      <c r="C948">
        <v>9546</v>
      </c>
      <c r="D948">
        <v>242090</v>
      </c>
      <c r="E948" s="25">
        <v>-45000</v>
      </c>
      <c r="F948">
        <v>0</v>
      </c>
      <c r="G948" t="s">
        <v>355</v>
      </c>
      <c r="H948" s="21">
        <f t="shared" si="17"/>
        <v>0</v>
      </c>
      <c r="I948" t="s">
        <v>1101</v>
      </c>
      <c r="J948">
        <v>1510</v>
      </c>
      <c r="K948" t="s">
        <v>431</v>
      </c>
      <c r="L948" t="s">
        <v>434</v>
      </c>
    </row>
    <row r="949" spans="1:12" ht="12.75">
      <c r="A949" s="2">
        <v>39360</v>
      </c>
      <c r="B949" t="s">
        <v>671</v>
      </c>
      <c r="C949">
        <v>8761</v>
      </c>
      <c r="D949">
        <v>173276</v>
      </c>
      <c r="E949" s="25">
        <v>1168</v>
      </c>
      <c r="F949">
        <v>20</v>
      </c>
      <c r="G949" t="s">
        <v>355</v>
      </c>
      <c r="H949" s="21">
        <f t="shared" si="17"/>
        <v>233.6</v>
      </c>
      <c r="I949" t="s">
        <v>239</v>
      </c>
      <c r="J949">
        <v>1510</v>
      </c>
      <c r="K949" t="s">
        <v>431</v>
      </c>
      <c r="L949" t="s">
        <v>434</v>
      </c>
    </row>
    <row r="950" spans="1:12" ht="12.75">
      <c r="A950" s="2">
        <v>39360</v>
      </c>
      <c r="B950" t="s">
        <v>240</v>
      </c>
      <c r="C950">
        <v>8761</v>
      </c>
      <c r="D950">
        <v>246786</v>
      </c>
      <c r="E950" s="25">
        <v>-1168</v>
      </c>
      <c r="F950">
        <v>0</v>
      </c>
      <c r="G950" t="s">
        <v>355</v>
      </c>
      <c r="H950" s="21">
        <f t="shared" si="17"/>
        <v>0</v>
      </c>
      <c r="I950" t="s">
        <v>241</v>
      </c>
      <c r="J950">
        <v>1510</v>
      </c>
      <c r="K950" t="s">
        <v>431</v>
      </c>
      <c r="L950" t="s">
        <v>434</v>
      </c>
    </row>
    <row r="951" spans="1:12" ht="12.75">
      <c r="A951" s="2">
        <v>39360</v>
      </c>
      <c r="B951" t="s">
        <v>252</v>
      </c>
      <c r="C951">
        <v>8278</v>
      </c>
      <c r="D951">
        <v>137927</v>
      </c>
      <c r="E951">
        <v>10</v>
      </c>
      <c r="F951">
        <v>8</v>
      </c>
      <c r="G951" t="s">
        <v>355</v>
      </c>
      <c r="H951" s="21">
        <f t="shared" si="17"/>
        <v>0.8</v>
      </c>
      <c r="I951" t="s">
        <v>529</v>
      </c>
      <c r="J951">
        <v>3020</v>
      </c>
      <c r="K951" t="s">
        <v>431</v>
      </c>
      <c r="L951" t="s">
        <v>434</v>
      </c>
    </row>
    <row r="952" spans="1:12" s="54" customFormat="1" ht="12.75">
      <c r="A952" s="2">
        <v>39360</v>
      </c>
      <c r="B952" t="s">
        <v>544</v>
      </c>
      <c r="C952">
        <v>9602</v>
      </c>
      <c r="D952">
        <v>248724</v>
      </c>
      <c r="E952" s="25">
        <v>5000</v>
      </c>
      <c r="F952">
        <v>20</v>
      </c>
      <c r="G952" t="s">
        <v>355</v>
      </c>
      <c r="H952" s="21">
        <f t="shared" si="17"/>
        <v>1000</v>
      </c>
      <c r="I952" t="s">
        <v>1006</v>
      </c>
      <c r="J952">
        <v>1510</v>
      </c>
      <c r="K952" t="s">
        <v>431</v>
      </c>
      <c r="L952" t="s">
        <v>434</v>
      </c>
    </row>
    <row r="953" spans="1:12" s="54" customFormat="1" ht="12.75">
      <c r="A953" s="2">
        <v>39360</v>
      </c>
      <c r="B953" t="s">
        <v>545</v>
      </c>
      <c r="C953">
        <v>9602</v>
      </c>
      <c r="D953">
        <v>248725</v>
      </c>
      <c r="E953" s="25">
        <v>-5000</v>
      </c>
      <c r="F953">
        <v>0</v>
      </c>
      <c r="G953" t="s">
        <v>355</v>
      </c>
      <c r="H953" s="21">
        <f t="shared" si="17"/>
        <v>0</v>
      </c>
      <c r="I953" t="s">
        <v>990</v>
      </c>
      <c r="J953">
        <v>1510</v>
      </c>
      <c r="K953" t="s">
        <v>431</v>
      </c>
      <c r="L953" t="s">
        <v>434</v>
      </c>
    </row>
    <row r="954" spans="1:12" ht="12.75">
      <c r="A954" s="2">
        <v>39360</v>
      </c>
      <c r="B954" t="s">
        <v>1830</v>
      </c>
      <c r="C954">
        <v>8816</v>
      </c>
      <c r="D954">
        <v>177574</v>
      </c>
      <c r="E954" s="25">
        <v>70397</v>
      </c>
      <c r="F954">
        <v>100</v>
      </c>
      <c r="G954" t="s">
        <v>355</v>
      </c>
      <c r="H954" s="21">
        <f t="shared" si="17"/>
        <v>70397</v>
      </c>
      <c r="I954" t="s">
        <v>1831</v>
      </c>
      <c r="J954">
        <v>1510</v>
      </c>
      <c r="K954" t="s">
        <v>431</v>
      </c>
      <c r="L954" t="s">
        <v>434</v>
      </c>
    </row>
    <row r="955" spans="1:12" ht="12.75">
      <c r="A955" s="2">
        <v>39360</v>
      </c>
      <c r="B955" t="s">
        <v>1830</v>
      </c>
      <c r="C955">
        <v>8816</v>
      </c>
      <c r="D955">
        <v>177574</v>
      </c>
      <c r="E955" s="25">
        <v>22500</v>
      </c>
      <c r="F955">
        <v>11.187</v>
      </c>
      <c r="G955" t="s">
        <v>355</v>
      </c>
      <c r="H955" s="21">
        <f t="shared" si="17"/>
        <v>2517.075</v>
      </c>
      <c r="I955" t="s">
        <v>1832</v>
      </c>
      <c r="J955">
        <v>1510</v>
      </c>
      <c r="K955" t="s">
        <v>431</v>
      </c>
      <c r="L955" t="s">
        <v>434</v>
      </c>
    </row>
    <row r="956" spans="1:12" ht="12.75">
      <c r="A956" s="2">
        <v>39360</v>
      </c>
      <c r="B956" t="s">
        <v>1833</v>
      </c>
      <c r="C956">
        <v>8816</v>
      </c>
      <c r="D956">
        <v>177575</v>
      </c>
      <c r="E956" s="25">
        <v>-22500</v>
      </c>
      <c r="F956">
        <v>0</v>
      </c>
      <c r="G956" t="s">
        <v>355</v>
      </c>
      <c r="H956" s="21">
        <f t="shared" si="17"/>
        <v>0</v>
      </c>
      <c r="I956" t="s">
        <v>1101</v>
      </c>
      <c r="J956">
        <v>1510</v>
      </c>
      <c r="K956" t="s">
        <v>431</v>
      </c>
      <c r="L956" t="s">
        <v>434</v>
      </c>
    </row>
    <row r="957" spans="1:12" ht="12.75">
      <c r="A957" s="2">
        <v>39360</v>
      </c>
      <c r="B957" t="s">
        <v>1834</v>
      </c>
      <c r="C957">
        <v>8816</v>
      </c>
      <c r="D957">
        <v>325219</v>
      </c>
      <c r="E957" s="25">
        <v>-70397</v>
      </c>
      <c r="F957">
        <v>0</v>
      </c>
      <c r="G957" t="s">
        <v>355</v>
      </c>
      <c r="H957" s="21">
        <f t="shared" si="17"/>
        <v>0</v>
      </c>
      <c r="I957" t="s">
        <v>1835</v>
      </c>
      <c r="J957">
        <v>1510</v>
      </c>
      <c r="K957" t="s">
        <v>431</v>
      </c>
      <c r="L957" t="s">
        <v>434</v>
      </c>
    </row>
    <row r="958" spans="1:12" ht="12.75">
      <c r="A958" s="2">
        <v>39360</v>
      </c>
      <c r="B958" t="s">
        <v>1860</v>
      </c>
      <c r="C958">
        <v>8039</v>
      </c>
      <c r="D958">
        <v>127896</v>
      </c>
      <c r="E958" s="25">
        <v>400000</v>
      </c>
      <c r="F958">
        <v>20</v>
      </c>
      <c r="G958" t="s">
        <v>355</v>
      </c>
      <c r="H958" s="21">
        <f t="shared" si="17"/>
        <v>80000</v>
      </c>
      <c r="I958" t="s">
        <v>1006</v>
      </c>
      <c r="J958">
        <v>1510</v>
      </c>
      <c r="K958" t="s">
        <v>431</v>
      </c>
      <c r="L958" t="s">
        <v>434</v>
      </c>
    </row>
    <row r="959" spans="1:12" ht="12.75">
      <c r="A959" s="2">
        <v>39360</v>
      </c>
      <c r="B959" t="s">
        <v>1861</v>
      </c>
      <c r="C959">
        <v>8039</v>
      </c>
      <c r="D959">
        <v>259354</v>
      </c>
      <c r="E959" s="25">
        <v>-400000</v>
      </c>
      <c r="F959">
        <v>0</v>
      </c>
      <c r="G959" t="s">
        <v>355</v>
      </c>
      <c r="H959" s="21">
        <f t="shared" si="17"/>
        <v>0</v>
      </c>
      <c r="I959" t="s">
        <v>990</v>
      </c>
      <c r="J959">
        <v>1510</v>
      </c>
      <c r="K959" t="s">
        <v>431</v>
      </c>
      <c r="L959" t="s">
        <v>434</v>
      </c>
    </row>
    <row r="960" spans="1:12" ht="12.75">
      <c r="A960" s="2">
        <v>39360</v>
      </c>
      <c r="B960" t="s">
        <v>207</v>
      </c>
      <c r="C960">
        <v>7872</v>
      </c>
      <c r="D960">
        <v>120608</v>
      </c>
      <c r="E960" s="25">
        <v>1154892</v>
      </c>
      <c r="F960" s="51">
        <v>180</v>
      </c>
      <c r="G960" s="51" t="s">
        <v>355</v>
      </c>
      <c r="H960" s="71">
        <f t="shared" si="17"/>
        <v>2078805.6</v>
      </c>
      <c r="I960" t="s">
        <v>750</v>
      </c>
      <c r="J960">
        <v>4020</v>
      </c>
      <c r="K960" t="s">
        <v>431</v>
      </c>
      <c r="L960" t="s">
        <v>434</v>
      </c>
    </row>
    <row r="961" spans="1:12" ht="12.75">
      <c r="A961" s="2">
        <v>39360</v>
      </c>
      <c r="B961" t="s">
        <v>751</v>
      </c>
      <c r="C961">
        <v>7872</v>
      </c>
      <c r="D961">
        <v>294857</v>
      </c>
      <c r="E961" s="25">
        <v>-1154892</v>
      </c>
      <c r="F961" s="51">
        <v>0</v>
      </c>
      <c r="G961" s="51" t="s">
        <v>355</v>
      </c>
      <c r="H961" s="71">
        <f t="shared" si="17"/>
        <v>0</v>
      </c>
      <c r="I961" t="s">
        <v>752</v>
      </c>
      <c r="J961">
        <v>4020</v>
      </c>
      <c r="K961" t="s">
        <v>431</v>
      </c>
      <c r="L961" t="s">
        <v>434</v>
      </c>
    </row>
    <row r="962" spans="1:12" ht="12.75">
      <c r="A962" s="2">
        <v>39363</v>
      </c>
      <c r="B962" t="s">
        <v>1001</v>
      </c>
      <c r="C962">
        <v>9953</v>
      </c>
      <c r="D962">
        <v>294855</v>
      </c>
      <c r="E962" s="25">
        <v>12724</v>
      </c>
      <c r="F962">
        <v>116</v>
      </c>
      <c r="G962" t="s">
        <v>355</v>
      </c>
      <c r="H962" s="21">
        <f t="shared" si="17"/>
        <v>14759.84</v>
      </c>
      <c r="I962" t="s">
        <v>1002</v>
      </c>
      <c r="J962">
        <v>4020</v>
      </c>
      <c r="K962" t="s">
        <v>431</v>
      </c>
      <c r="L962" t="s">
        <v>434</v>
      </c>
    </row>
    <row r="963" spans="1:12" ht="12.75">
      <c r="A963" s="2">
        <v>39363</v>
      </c>
      <c r="B963" t="s">
        <v>1003</v>
      </c>
      <c r="C963">
        <v>9953</v>
      </c>
      <c r="D963">
        <v>294856</v>
      </c>
      <c r="E963" s="25">
        <v>-12724</v>
      </c>
      <c r="F963">
        <v>0</v>
      </c>
      <c r="G963" t="s">
        <v>355</v>
      </c>
      <c r="H963" s="21">
        <f t="shared" si="17"/>
        <v>0</v>
      </c>
      <c r="I963" t="s">
        <v>996</v>
      </c>
      <c r="J963">
        <v>4020</v>
      </c>
      <c r="K963" t="s">
        <v>431</v>
      </c>
      <c r="L963" t="s">
        <v>434</v>
      </c>
    </row>
    <row r="964" spans="1:12" ht="12.75">
      <c r="A964" s="2">
        <v>39363</v>
      </c>
      <c r="B964" t="s">
        <v>1037</v>
      </c>
      <c r="C964">
        <v>5887</v>
      </c>
      <c r="D964">
        <v>29542</v>
      </c>
      <c r="E964">
        <v>112</v>
      </c>
      <c r="F964">
        <v>20</v>
      </c>
      <c r="G964" t="s">
        <v>355</v>
      </c>
      <c r="H964" s="21">
        <f t="shared" si="17"/>
        <v>22.4</v>
      </c>
      <c r="I964" t="s">
        <v>1038</v>
      </c>
      <c r="J964">
        <v>1010</v>
      </c>
      <c r="K964" t="s">
        <v>431</v>
      </c>
      <c r="L964" t="s">
        <v>434</v>
      </c>
    </row>
    <row r="965" spans="1:12" ht="12.75">
      <c r="A965" s="2">
        <v>39363</v>
      </c>
      <c r="B965" t="s">
        <v>1039</v>
      </c>
      <c r="C965">
        <v>5887</v>
      </c>
      <c r="D965">
        <v>279075</v>
      </c>
      <c r="E965">
        <v>-112</v>
      </c>
      <c r="F965">
        <v>0</v>
      </c>
      <c r="G965" t="s">
        <v>355</v>
      </c>
      <c r="H965" s="21">
        <f t="shared" si="17"/>
        <v>0</v>
      </c>
      <c r="I965" t="s">
        <v>1040</v>
      </c>
      <c r="J965">
        <v>1010</v>
      </c>
      <c r="K965" t="s">
        <v>431</v>
      </c>
      <c r="L965" t="s">
        <v>434</v>
      </c>
    </row>
    <row r="966" spans="1:12" ht="12.75">
      <c r="A966" s="2">
        <v>39363</v>
      </c>
      <c r="B966" t="s">
        <v>564</v>
      </c>
      <c r="C966">
        <v>8726</v>
      </c>
      <c r="D966">
        <v>171679</v>
      </c>
      <c r="E966" s="25">
        <v>13655</v>
      </c>
      <c r="F966">
        <v>150</v>
      </c>
      <c r="G966" t="s">
        <v>355</v>
      </c>
      <c r="H966" s="21">
        <f t="shared" si="17"/>
        <v>20482.5</v>
      </c>
      <c r="I966" t="s">
        <v>1072</v>
      </c>
      <c r="J966">
        <v>5510</v>
      </c>
      <c r="K966" t="s">
        <v>431</v>
      </c>
      <c r="L966" t="s">
        <v>434</v>
      </c>
    </row>
    <row r="967" spans="1:12" ht="12.75">
      <c r="A967" s="2">
        <v>39363</v>
      </c>
      <c r="B967" t="s">
        <v>1073</v>
      </c>
      <c r="C967">
        <v>8726</v>
      </c>
      <c r="D967">
        <v>316876</v>
      </c>
      <c r="E967" s="25">
        <v>-13655</v>
      </c>
      <c r="F967">
        <v>0</v>
      </c>
      <c r="G967" t="s">
        <v>355</v>
      </c>
      <c r="H967" s="21">
        <f aca="true" t="shared" si="18" ref="H967:H1030">E967*F967/100</f>
        <v>0</v>
      </c>
      <c r="I967" t="s">
        <v>1074</v>
      </c>
      <c r="J967">
        <v>5510</v>
      </c>
      <c r="K967" t="s">
        <v>431</v>
      </c>
      <c r="L967" t="s">
        <v>434</v>
      </c>
    </row>
    <row r="968" spans="1:12" ht="12.75">
      <c r="A968" s="2">
        <v>39363</v>
      </c>
      <c r="B968" t="s">
        <v>1094</v>
      </c>
      <c r="C968">
        <v>10119</v>
      </c>
      <c r="D968">
        <v>319239</v>
      </c>
      <c r="E968">
        <v>297</v>
      </c>
      <c r="F968">
        <v>30</v>
      </c>
      <c r="G968" t="s">
        <v>355</v>
      </c>
      <c r="H968" s="21">
        <f t="shared" si="18"/>
        <v>89.1</v>
      </c>
      <c r="I968" t="s">
        <v>1095</v>
      </c>
      <c r="J968">
        <v>1510</v>
      </c>
      <c r="K968" t="s">
        <v>431</v>
      </c>
      <c r="L968" t="s">
        <v>434</v>
      </c>
    </row>
    <row r="969" spans="1:12" ht="12.75">
      <c r="A969" s="2">
        <v>39363</v>
      </c>
      <c r="B969" t="s">
        <v>1096</v>
      </c>
      <c r="C969">
        <v>10119</v>
      </c>
      <c r="D969">
        <v>336691</v>
      </c>
      <c r="E969">
        <v>-297</v>
      </c>
      <c r="F969">
        <v>0</v>
      </c>
      <c r="G969" t="s">
        <v>355</v>
      </c>
      <c r="H969" s="21">
        <f t="shared" si="18"/>
        <v>0</v>
      </c>
      <c r="I969" t="s">
        <v>1097</v>
      </c>
      <c r="J969">
        <v>1510</v>
      </c>
      <c r="K969" t="s">
        <v>431</v>
      </c>
      <c r="L969" t="s">
        <v>434</v>
      </c>
    </row>
    <row r="970" spans="1:12" ht="12.75">
      <c r="A970" s="2">
        <v>39363</v>
      </c>
      <c r="B970" t="s">
        <v>1111</v>
      </c>
      <c r="C970">
        <v>9283</v>
      </c>
      <c r="D970">
        <v>249596</v>
      </c>
      <c r="E970" s="25">
        <v>558629</v>
      </c>
      <c r="F970">
        <v>100</v>
      </c>
      <c r="G970" t="s">
        <v>355</v>
      </c>
      <c r="H970" s="21">
        <f t="shared" si="18"/>
        <v>558629</v>
      </c>
      <c r="I970" t="s">
        <v>1112</v>
      </c>
      <c r="J970">
        <v>4020</v>
      </c>
      <c r="K970" t="s">
        <v>431</v>
      </c>
      <c r="L970" t="s">
        <v>434</v>
      </c>
    </row>
    <row r="971" spans="1:12" ht="12.75">
      <c r="A971" s="2">
        <v>39363</v>
      </c>
      <c r="B971" t="s">
        <v>1113</v>
      </c>
      <c r="C971">
        <v>9283</v>
      </c>
      <c r="D971">
        <v>249597</v>
      </c>
      <c r="E971" s="25">
        <v>-558629</v>
      </c>
      <c r="F971">
        <v>0</v>
      </c>
      <c r="G971" t="s">
        <v>355</v>
      </c>
      <c r="H971" s="21">
        <f t="shared" si="18"/>
        <v>0</v>
      </c>
      <c r="I971" t="s">
        <v>1025</v>
      </c>
      <c r="J971">
        <v>4020</v>
      </c>
      <c r="K971" t="s">
        <v>431</v>
      </c>
      <c r="L971" t="s">
        <v>434</v>
      </c>
    </row>
    <row r="972" spans="1:12" ht="12.75">
      <c r="A972" s="2">
        <v>39363</v>
      </c>
      <c r="B972" t="s">
        <v>1120</v>
      </c>
      <c r="C972">
        <v>4552</v>
      </c>
      <c r="D972">
        <v>2272</v>
      </c>
      <c r="E972" s="25">
        <v>4528792</v>
      </c>
      <c r="F972">
        <v>5</v>
      </c>
      <c r="G972" t="s">
        <v>355</v>
      </c>
      <c r="H972" s="21">
        <f t="shared" si="18"/>
        <v>226439.6</v>
      </c>
      <c r="I972" t="s">
        <v>1121</v>
      </c>
      <c r="J972">
        <v>1510</v>
      </c>
      <c r="K972" t="s">
        <v>431</v>
      </c>
      <c r="L972" t="s">
        <v>434</v>
      </c>
    </row>
    <row r="973" spans="1:12" ht="12.75">
      <c r="A973" s="2">
        <v>39363</v>
      </c>
      <c r="B973" t="s">
        <v>1122</v>
      </c>
      <c r="C973">
        <v>4552</v>
      </c>
      <c r="D973">
        <v>261701</v>
      </c>
      <c r="E973" s="25">
        <v>-4528792</v>
      </c>
      <c r="F973">
        <v>0</v>
      </c>
      <c r="G973" t="s">
        <v>355</v>
      </c>
      <c r="H973" s="21">
        <f t="shared" si="18"/>
        <v>0</v>
      </c>
      <c r="I973" t="s">
        <v>1123</v>
      </c>
      <c r="J973">
        <v>1510</v>
      </c>
      <c r="K973" t="s">
        <v>431</v>
      </c>
      <c r="L973" t="s">
        <v>434</v>
      </c>
    </row>
    <row r="974" spans="1:12" ht="12.75">
      <c r="A974" s="2">
        <v>39363</v>
      </c>
      <c r="B974" t="s">
        <v>660</v>
      </c>
      <c r="C974">
        <v>7186</v>
      </c>
      <c r="D974">
        <v>39870</v>
      </c>
      <c r="E974" s="25">
        <v>3618333</v>
      </c>
      <c r="F974">
        <v>4</v>
      </c>
      <c r="G974" t="s">
        <v>355</v>
      </c>
      <c r="H974" s="21">
        <f t="shared" si="18"/>
        <v>144733.32</v>
      </c>
      <c r="I974" t="s">
        <v>230</v>
      </c>
      <c r="J974">
        <v>1510</v>
      </c>
      <c r="K974" t="s">
        <v>431</v>
      </c>
      <c r="L974" t="s">
        <v>434</v>
      </c>
    </row>
    <row r="975" spans="1:12" ht="12.75">
      <c r="A975" s="2">
        <v>39363</v>
      </c>
      <c r="B975" t="s">
        <v>231</v>
      </c>
      <c r="C975">
        <v>7186</v>
      </c>
      <c r="D975">
        <v>278509</v>
      </c>
      <c r="E975" s="25">
        <v>-3618333</v>
      </c>
      <c r="F975">
        <v>0</v>
      </c>
      <c r="G975" t="s">
        <v>355</v>
      </c>
      <c r="H975" s="21">
        <f t="shared" si="18"/>
        <v>0</v>
      </c>
      <c r="I975" t="s">
        <v>232</v>
      </c>
      <c r="J975">
        <v>1510</v>
      </c>
      <c r="K975" t="s">
        <v>431</v>
      </c>
      <c r="L975" t="s">
        <v>434</v>
      </c>
    </row>
    <row r="976" spans="1:12" ht="12.75">
      <c r="A976" s="2">
        <v>39363</v>
      </c>
      <c r="B976" t="s">
        <v>1803</v>
      </c>
      <c r="C976">
        <v>9851</v>
      </c>
      <c r="D976">
        <v>282056</v>
      </c>
      <c r="E976" s="25">
        <v>60000</v>
      </c>
      <c r="F976">
        <v>30</v>
      </c>
      <c r="G976" t="s">
        <v>355</v>
      </c>
      <c r="H976" s="21">
        <f t="shared" si="18"/>
        <v>18000</v>
      </c>
      <c r="I976" t="s">
        <v>1804</v>
      </c>
      <c r="J976">
        <v>1010</v>
      </c>
      <c r="K976" t="s">
        <v>431</v>
      </c>
      <c r="L976" t="s">
        <v>434</v>
      </c>
    </row>
    <row r="977" spans="1:12" ht="12.75">
      <c r="A977" s="2">
        <v>39363</v>
      </c>
      <c r="B977" t="s">
        <v>1805</v>
      </c>
      <c r="C977">
        <v>9851</v>
      </c>
      <c r="D977">
        <v>282057</v>
      </c>
      <c r="E977" s="25">
        <v>-60000</v>
      </c>
      <c r="F977">
        <v>0</v>
      </c>
      <c r="G977" t="s">
        <v>355</v>
      </c>
      <c r="H977" s="21">
        <f t="shared" si="18"/>
        <v>0</v>
      </c>
      <c r="I977" t="s">
        <v>1123</v>
      </c>
      <c r="J977">
        <v>1010</v>
      </c>
      <c r="K977" t="s">
        <v>431</v>
      </c>
      <c r="L977" t="s">
        <v>434</v>
      </c>
    </row>
    <row r="978" spans="1:12" ht="12.75">
      <c r="A978" s="2">
        <v>39363</v>
      </c>
      <c r="B978" t="s">
        <v>1817</v>
      </c>
      <c r="C978">
        <v>9404</v>
      </c>
      <c r="D978">
        <v>227787</v>
      </c>
      <c r="E978" s="25">
        <v>52500</v>
      </c>
      <c r="F978">
        <v>20</v>
      </c>
      <c r="G978" t="s">
        <v>355</v>
      </c>
      <c r="H978" s="21">
        <f t="shared" si="18"/>
        <v>10500</v>
      </c>
      <c r="I978" t="s">
        <v>994</v>
      </c>
      <c r="J978">
        <v>1510</v>
      </c>
      <c r="K978" t="s">
        <v>431</v>
      </c>
      <c r="L978" t="s">
        <v>434</v>
      </c>
    </row>
    <row r="979" spans="1:12" ht="12.75">
      <c r="A979" s="2">
        <v>39363</v>
      </c>
      <c r="B979" t="s">
        <v>1818</v>
      </c>
      <c r="C979">
        <v>9404</v>
      </c>
      <c r="D979">
        <v>227788</v>
      </c>
      <c r="E979" s="25">
        <v>-52500</v>
      </c>
      <c r="F979">
        <v>0</v>
      </c>
      <c r="G979" t="s">
        <v>355</v>
      </c>
      <c r="H979" s="21">
        <f t="shared" si="18"/>
        <v>0</v>
      </c>
      <c r="I979" t="s">
        <v>996</v>
      </c>
      <c r="J979">
        <v>1510</v>
      </c>
      <c r="K979" t="s">
        <v>431</v>
      </c>
      <c r="L979" t="s">
        <v>434</v>
      </c>
    </row>
    <row r="980" spans="1:12" ht="12.75">
      <c r="A980" s="2">
        <v>39363</v>
      </c>
      <c r="B980" t="s">
        <v>1875</v>
      </c>
      <c r="C980">
        <v>10153</v>
      </c>
      <c r="D980">
        <v>323715</v>
      </c>
      <c r="E980">
        <v>750</v>
      </c>
      <c r="F980">
        <v>20</v>
      </c>
      <c r="G980" t="s">
        <v>355</v>
      </c>
      <c r="H980" s="21">
        <f t="shared" si="18"/>
        <v>150</v>
      </c>
      <c r="I980" t="s">
        <v>535</v>
      </c>
      <c r="J980">
        <v>1010</v>
      </c>
      <c r="K980" t="s">
        <v>431</v>
      </c>
      <c r="L980" t="s">
        <v>434</v>
      </c>
    </row>
    <row r="981" spans="1:12" ht="12.75">
      <c r="A981" s="2">
        <v>39363</v>
      </c>
      <c r="B981" t="s">
        <v>1876</v>
      </c>
      <c r="C981">
        <v>10153</v>
      </c>
      <c r="D981">
        <v>339531</v>
      </c>
      <c r="E981">
        <v>-750</v>
      </c>
      <c r="F981">
        <v>0</v>
      </c>
      <c r="G981" t="s">
        <v>355</v>
      </c>
      <c r="H981" s="21">
        <f t="shared" si="18"/>
        <v>0</v>
      </c>
      <c r="I981" t="s">
        <v>1835</v>
      </c>
      <c r="J981">
        <v>1010</v>
      </c>
      <c r="K981" t="s">
        <v>431</v>
      </c>
      <c r="L981" t="s">
        <v>434</v>
      </c>
    </row>
    <row r="982" spans="1:12" ht="12.75">
      <c r="A982" s="2">
        <v>39363</v>
      </c>
      <c r="B982" t="s">
        <v>207</v>
      </c>
      <c r="C982">
        <v>7872</v>
      </c>
      <c r="D982">
        <v>120608</v>
      </c>
      <c r="E982" s="25">
        <v>782308</v>
      </c>
      <c r="F982">
        <v>180</v>
      </c>
      <c r="G982" t="s">
        <v>355</v>
      </c>
      <c r="H982" s="21">
        <f t="shared" si="18"/>
        <v>1408154.4</v>
      </c>
      <c r="I982" t="s">
        <v>1879</v>
      </c>
      <c r="J982">
        <v>4020</v>
      </c>
      <c r="K982" t="s">
        <v>431</v>
      </c>
      <c r="L982" t="s">
        <v>434</v>
      </c>
    </row>
    <row r="983" spans="1:12" ht="12.75">
      <c r="A983" s="2">
        <v>39363</v>
      </c>
      <c r="B983" t="s">
        <v>751</v>
      </c>
      <c r="C983">
        <v>7872</v>
      </c>
      <c r="D983">
        <v>294857</v>
      </c>
      <c r="E983" s="25">
        <v>-782308</v>
      </c>
      <c r="F983">
        <v>0</v>
      </c>
      <c r="G983" t="s">
        <v>355</v>
      </c>
      <c r="H983" s="21">
        <f t="shared" si="18"/>
        <v>0</v>
      </c>
      <c r="I983" t="s">
        <v>1881</v>
      </c>
      <c r="J983">
        <v>4020</v>
      </c>
      <c r="K983" t="s">
        <v>431</v>
      </c>
      <c r="L983" t="s">
        <v>434</v>
      </c>
    </row>
    <row r="984" spans="1:12" ht="12.75">
      <c r="A984" s="2">
        <v>39364</v>
      </c>
      <c r="B984" t="s">
        <v>1068</v>
      </c>
      <c r="C984">
        <v>9668</v>
      </c>
      <c r="D984">
        <v>254871</v>
      </c>
      <c r="E984" s="25">
        <v>566288</v>
      </c>
      <c r="F984">
        <v>20</v>
      </c>
      <c r="G984" t="s">
        <v>355</v>
      </c>
      <c r="H984" s="21">
        <f t="shared" si="18"/>
        <v>113257.6</v>
      </c>
      <c r="I984" t="s">
        <v>1069</v>
      </c>
      <c r="J984">
        <v>1010</v>
      </c>
      <c r="K984" t="s">
        <v>431</v>
      </c>
      <c r="L984" t="s">
        <v>434</v>
      </c>
    </row>
    <row r="985" spans="1:12" ht="12.75">
      <c r="A985" s="2">
        <v>39364</v>
      </c>
      <c r="B985" t="s">
        <v>1070</v>
      </c>
      <c r="C985">
        <v>9668</v>
      </c>
      <c r="D985">
        <v>263996</v>
      </c>
      <c r="E985" s="25">
        <v>-566288</v>
      </c>
      <c r="F985">
        <v>0</v>
      </c>
      <c r="G985" t="s">
        <v>355</v>
      </c>
      <c r="H985" s="21">
        <f t="shared" si="18"/>
        <v>0</v>
      </c>
      <c r="I985" t="s">
        <v>1025</v>
      </c>
      <c r="J985">
        <v>1010</v>
      </c>
      <c r="K985" t="s">
        <v>431</v>
      </c>
      <c r="L985" t="s">
        <v>434</v>
      </c>
    </row>
    <row r="986" spans="1:12" s="54" customFormat="1" ht="12.75">
      <c r="A986" s="2">
        <v>39364</v>
      </c>
      <c r="B986" t="s">
        <v>538</v>
      </c>
      <c r="C986">
        <v>10112</v>
      </c>
      <c r="D986">
        <v>318236</v>
      </c>
      <c r="E986" s="25">
        <v>2000</v>
      </c>
      <c r="F986">
        <v>25</v>
      </c>
      <c r="G986" t="s">
        <v>355</v>
      </c>
      <c r="H986" s="21">
        <f t="shared" si="18"/>
        <v>500</v>
      </c>
      <c r="I986" t="s">
        <v>539</v>
      </c>
      <c r="J986">
        <v>1510</v>
      </c>
      <c r="K986" t="s">
        <v>431</v>
      </c>
      <c r="L986" t="s">
        <v>434</v>
      </c>
    </row>
    <row r="987" spans="1:12" s="54" customFormat="1" ht="12.75">
      <c r="A987" s="2">
        <v>39364</v>
      </c>
      <c r="B987" t="s">
        <v>541</v>
      </c>
      <c r="C987">
        <v>10112</v>
      </c>
      <c r="D987">
        <v>340822</v>
      </c>
      <c r="E987" s="25">
        <v>-2000</v>
      </c>
      <c r="F987">
        <v>0</v>
      </c>
      <c r="G987" t="s">
        <v>355</v>
      </c>
      <c r="H987" s="21">
        <f t="shared" si="18"/>
        <v>0</v>
      </c>
      <c r="I987" t="s">
        <v>542</v>
      </c>
      <c r="J987">
        <v>1510</v>
      </c>
      <c r="K987" t="s">
        <v>431</v>
      </c>
      <c r="L987" t="s">
        <v>434</v>
      </c>
    </row>
    <row r="988" spans="1:12" ht="12.75">
      <c r="A988" s="2">
        <v>39364</v>
      </c>
      <c r="B988" t="s">
        <v>1810</v>
      </c>
      <c r="C988">
        <v>7185</v>
      </c>
      <c r="D988">
        <v>39557</v>
      </c>
      <c r="E988" s="25">
        <v>16030</v>
      </c>
      <c r="F988">
        <v>8.2</v>
      </c>
      <c r="G988" t="s">
        <v>355</v>
      </c>
      <c r="H988" s="21">
        <f t="shared" si="18"/>
        <v>1314.46</v>
      </c>
      <c r="I988" t="s">
        <v>1811</v>
      </c>
      <c r="J988">
        <v>1510</v>
      </c>
      <c r="K988" t="s">
        <v>431</v>
      </c>
      <c r="L988" t="s">
        <v>434</v>
      </c>
    </row>
    <row r="989" spans="1:12" ht="12.75">
      <c r="A989" s="2">
        <v>39364</v>
      </c>
      <c r="B989" t="s">
        <v>1812</v>
      </c>
      <c r="C989">
        <v>7185</v>
      </c>
      <c r="D989">
        <v>259097</v>
      </c>
      <c r="E989" s="25">
        <v>-16030</v>
      </c>
      <c r="F989">
        <v>0</v>
      </c>
      <c r="G989" t="s">
        <v>355</v>
      </c>
      <c r="H989" s="21">
        <f t="shared" si="18"/>
        <v>0</v>
      </c>
      <c r="I989" t="s">
        <v>996</v>
      </c>
      <c r="J989">
        <v>1510</v>
      </c>
      <c r="K989" t="s">
        <v>431</v>
      </c>
      <c r="L989" t="s">
        <v>434</v>
      </c>
    </row>
    <row r="990" spans="1:12" ht="12.75">
      <c r="A990" s="2">
        <v>39364</v>
      </c>
      <c r="B990" t="s">
        <v>1841</v>
      </c>
      <c r="C990">
        <v>9485</v>
      </c>
      <c r="D990">
        <v>235768</v>
      </c>
      <c r="E990" s="25">
        <v>5000</v>
      </c>
      <c r="F990">
        <v>20</v>
      </c>
      <c r="G990" t="s">
        <v>355</v>
      </c>
      <c r="H990" s="21">
        <f t="shared" si="18"/>
        <v>1000</v>
      </c>
      <c r="I990" t="s">
        <v>1842</v>
      </c>
      <c r="J990">
        <v>1510</v>
      </c>
      <c r="K990" t="s">
        <v>431</v>
      </c>
      <c r="L990" t="s">
        <v>434</v>
      </c>
    </row>
    <row r="991" spans="1:12" ht="12.75">
      <c r="A991" s="2">
        <v>39364</v>
      </c>
      <c r="B991" t="s">
        <v>1843</v>
      </c>
      <c r="C991">
        <v>9485</v>
      </c>
      <c r="D991">
        <v>235769</v>
      </c>
      <c r="E991" s="25">
        <v>-5000</v>
      </c>
      <c r="F991">
        <v>0</v>
      </c>
      <c r="G991" t="s">
        <v>355</v>
      </c>
      <c r="H991" s="21">
        <f t="shared" si="18"/>
        <v>0</v>
      </c>
      <c r="I991" t="s">
        <v>1844</v>
      </c>
      <c r="J991">
        <v>1510</v>
      </c>
      <c r="K991" t="s">
        <v>431</v>
      </c>
      <c r="L991" t="s">
        <v>434</v>
      </c>
    </row>
    <row r="992" spans="1:12" ht="12.75">
      <c r="A992" s="2">
        <v>39364</v>
      </c>
      <c r="B992" t="s">
        <v>755</v>
      </c>
      <c r="C992">
        <v>5385</v>
      </c>
      <c r="D992">
        <v>5665</v>
      </c>
      <c r="E992" s="25">
        <v>2236084</v>
      </c>
      <c r="F992">
        <v>5</v>
      </c>
      <c r="G992" t="s">
        <v>355</v>
      </c>
      <c r="H992" s="21">
        <f t="shared" si="18"/>
        <v>111804.2</v>
      </c>
      <c r="I992" t="s">
        <v>1885</v>
      </c>
      <c r="J992">
        <v>1510</v>
      </c>
      <c r="K992" t="s">
        <v>431</v>
      </c>
      <c r="L992" t="s">
        <v>434</v>
      </c>
    </row>
    <row r="993" spans="1:12" ht="12.75">
      <c r="A993" s="2">
        <v>39364</v>
      </c>
      <c r="B993" t="s">
        <v>1886</v>
      </c>
      <c r="C993">
        <v>5385</v>
      </c>
      <c r="D993">
        <v>246010</v>
      </c>
      <c r="E993" s="25">
        <v>-2236084</v>
      </c>
      <c r="F993">
        <v>0</v>
      </c>
      <c r="G993" t="s">
        <v>355</v>
      </c>
      <c r="H993" s="21">
        <f t="shared" si="18"/>
        <v>0</v>
      </c>
      <c r="I993" t="s">
        <v>1887</v>
      </c>
      <c r="J993">
        <v>1510</v>
      </c>
      <c r="K993" t="s">
        <v>431</v>
      </c>
      <c r="L993" t="s">
        <v>434</v>
      </c>
    </row>
    <row r="994" spans="1:12" ht="12.75">
      <c r="A994" s="2">
        <v>39365</v>
      </c>
      <c r="B994" t="s">
        <v>443</v>
      </c>
      <c r="C994">
        <v>8330</v>
      </c>
      <c r="D994">
        <v>140155</v>
      </c>
      <c r="E994" s="25">
        <v>-765972</v>
      </c>
      <c r="F994">
        <v>0</v>
      </c>
      <c r="G994" t="s">
        <v>355</v>
      </c>
      <c r="H994" s="21">
        <f t="shared" si="18"/>
        <v>0</v>
      </c>
      <c r="I994" t="s">
        <v>992</v>
      </c>
      <c r="J994">
        <v>1510</v>
      </c>
      <c r="K994" t="s">
        <v>431</v>
      </c>
      <c r="L994" t="s">
        <v>434</v>
      </c>
    </row>
    <row r="995" spans="1:12" ht="12.75">
      <c r="A995" s="2">
        <v>39365</v>
      </c>
      <c r="B995" t="s">
        <v>1034</v>
      </c>
      <c r="C995">
        <v>9550</v>
      </c>
      <c r="D995">
        <v>242485</v>
      </c>
      <c r="E995" s="25">
        <v>1800</v>
      </c>
      <c r="F995">
        <v>30</v>
      </c>
      <c r="G995" t="s">
        <v>355</v>
      </c>
      <c r="H995" s="21">
        <f t="shared" si="18"/>
        <v>540</v>
      </c>
      <c r="I995" t="s">
        <v>1035</v>
      </c>
      <c r="J995">
        <v>1010</v>
      </c>
      <c r="K995" t="s">
        <v>431</v>
      </c>
      <c r="L995" t="s">
        <v>434</v>
      </c>
    </row>
    <row r="996" spans="1:12" ht="12.75">
      <c r="A996" s="2">
        <v>39365</v>
      </c>
      <c r="B996" t="s">
        <v>1036</v>
      </c>
      <c r="C996">
        <v>9550</v>
      </c>
      <c r="D996">
        <v>250194</v>
      </c>
      <c r="E996" s="25">
        <v>-1800</v>
      </c>
      <c r="F996">
        <v>0</v>
      </c>
      <c r="G996" t="s">
        <v>355</v>
      </c>
      <c r="H996" s="21">
        <f t="shared" si="18"/>
        <v>0</v>
      </c>
      <c r="I996" t="s">
        <v>990</v>
      </c>
      <c r="J996">
        <v>1010</v>
      </c>
      <c r="K996" t="s">
        <v>431</v>
      </c>
      <c r="L996" t="s">
        <v>434</v>
      </c>
    </row>
    <row r="997" spans="1:12" ht="12.75">
      <c r="A997" s="2">
        <v>39365</v>
      </c>
      <c r="B997" t="s">
        <v>1339</v>
      </c>
      <c r="C997">
        <v>9108</v>
      </c>
      <c r="D997">
        <v>201167</v>
      </c>
      <c r="E997" s="25">
        <v>100000</v>
      </c>
      <c r="F997">
        <v>20</v>
      </c>
      <c r="G997" t="s">
        <v>355</v>
      </c>
      <c r="H997" s="21">
        <f t="shared" si="18"/>
        <v>20000</v>
      </c>
      <c r="I997" t="s">
        <v>1781</v>
      </c>
      <c r="J997">
        <v>1010</v>
      </c>
      <c r="K997" t="s">
        <v>431</v>
      </c>
      <c r="L997" t="s">
        <v>434</v>
      </c>
    </row>
    <row r="998" spans="1:12" ht="12.75">
      <c r="A998" s="2">
        <v>39365</v>
      </c>
      <c r="B998" t="s">
        <v>1783</v>
      </c>
      <c r="C998">
        <v>9108</v>
      </c>
      <c r="D998">
        <v>201168</v>
      </c>
      <c r="E998" s="25">
        <v>-100000</v>
      </c>
      <c r="F998">
        <v>0</v>
      </c>
      <c r="G998" t="s">
        <v>355</v>
      </c>
      <c r="H998" s="21">
        <f t="shared" si="18"/>
        <v>0</v>
      </c>
      <c r="I998" t="s">
        <v>1784</v>
      </c>
      <c r="J998">
        <v>1010</v>
      </c>
      <c r="K998" t="s">
        <v>431</v>
      </c>
      <c r="L998" t="s">
        <v>434</v>
      </c>
    </row>
    <row r="999" spans="1:12" ht="12.75">
      <c r="A999" s="2">
        <v>39365</v>
      </c>
      <c r="B999" t="s">
        <v>1847</v>
      </c>
      <c r="C999">
        <v>9456</v>
      </c>
      <c r="D999">
        <v>233554</v>
      </c>
      <c r="E999" s="25">
        <v>146493</v>
      </c>
      <c r="F999">
        <v>38</v>
      </c>
      <c r="G999" t="s">
        <v>355</v>
      </c>
      <c r="H999" s="21">
        <f t="shared" si="18"/>
        <v>55667.34</v>
      </c>
      <c r="I999" t="s">
        <v>1848</v>
      </c>
      <c r="J999">
        <v>1010</v>
      </c>
      <c r="K999" t="s">
        <v>431</v>
      </c>
      <c r="L999" t="s">
        <v>434</v>
      </c>
    </row>
    <row r="1000" spans="1:12" ht="12.75">
      <c r="A1000" s="2">
        <v>39365</v>
      </c>
      <c r="B1000" t="s">
        <v>1849</v>
      </c>
      <c r="C1000">
        <v>9456</v>
      </c>
      <c r="D1000">
        <v>298857</v>
      </c>
      <c r="E1000" s="25">
        <v>-146493</v>
      </c>
      <c r="F1000">
        <v>0</v>
      </c>
      <c r="G1000" t="s">
        <v>355</v>
      </c>
      <c r="H1000" s="21">
        <f t="shared" si="18"/>
        <v>0</v>
      </c>
      <c r="I1000" t="s">
        <v>1850</v>
      </c>
      <c r="J1000">
        <v>1010</v>
      </c>
      <c r="K1000" t="s">
        <v>431</v>
      </c>
      <c r="L1000" t="s">
        <v>434</v>
      </c>
    </row>
    <row r="1001" spans="1:12" ht="12.75">
      <c r="A1001" s="2">
        <v>39365</v>
      </c>
      <c r="B1001" t="s">
        <v>1852</v>
      </c>
      <c r="C1001">
        <v>4749</v>
      </c>
      <c r="D1001">
        <v>2861</v>
      </c>
      <c r="E1001" s="25">
        <v>1875807</v>
      </c>
      <c r="F1001">
        <v>3</v>
      </c>
      <c r="G1001" t="s">
        <v>355</v>
      </c>
      <c r="H1001" s="21">
        <f t="shared" si="18"/>
        <v>56274.21</v>
      </c>
      <c r="I1001" t="s">
        <v>1853</v>
      </c>
      <c r="J1001">
        <v>1510</v>
      </c>
      <c r="K1001" t="s">
        <v>431</v>
      </c>
      <c r="L1001" t="s">
        <v>434</v>
      </c>
    </row>
    <row r="1002" spans="1:12" ht="12.75">
      <c r="A1002" s="2">
        <v>39365</v>
      </c>
      <c r="B1002" t="s">
        <v>1854</v>
      </c>
      <c r="C1002">
        <v>4749</v>
      </c>
      <c r="D1002">
        <v>302799</v>
      </c>
      <c r="E1002" s="25">
        <v>-1875807</v>
      </c>
      <c r="F1002">
        <v>0</v>
      </c>
      <c r="G1002" t="s">
        <v>355</v>
      </c>
      <c r="H1002" s="21">
        <f t="shared" si="18"/>
        <v>0</v>
      </c>
      <c r="I1002" t="s">
        <v>1855</v>
      </c>
      <c r="J1002">
        <v>1510</v>
      </c>
      <c r="K1002" t="s">
        <v>431</v>
      </c>
      <c r="L1002" t="s">
        <v>434</v>
      </c>
    </row>
    <row r="1003" spans="1:12" ht="12.75">
      <c r="A1003" s="2">
        <v>39365</v>
      </c>
      <c r="B1003" t="s">
        <v>1860</v>
      </c>
      <c r="C1003">
        <v>8039</v>
      </c>
      <c r="D1003">
        <v>127896</v>
      </c>
      <c r="E1003" s="25">
        <v>581504</v>
      </c>
      <c r="F1003">
        <v>20</v>
      </c>
      <c r="G1003" t="s">
        <v>355</v>
      </c>
      <c r="H1003" s="21">
        <f t="shared" si="18"/>
        <v>116300.8</v>
      </c>
      <c r="I1003" t="s">
        <v>1006</v>
      </c>
      <c r="J1003">
        <v>1510</v>
      </c>
      <c r="K1003" t="s">
        <v>431</v>
      </c>
      <c r="L1003" t="s">
        <v>434</v>
      </c>
    </row>
    <row r="1004" spans="1:12" ht="12.75">
      <c r="A1004" s="2">
        <v>39365</v>
      </c>
      <c r="B1004" t="s">
        <v>1861</v>
      </c>
      <c r="C1004">
        <v>8039</v>
      </c>
      <c r="D1004">
        <v>259354</v>
      </c>
      <c r="E1004" s="25">
        <v>-581504</v>
      </c>
      <c r="F1004">
        <v>0</v>
      </c>
      <c r="G1004" t="s">
        <v>355</v>
      </c>
      <c r="H1004" s="21">
        <f t="shared" si="18"/>
        <v>0</v>
      </c>
      <c r="I1004" t="s">
        <v>990</v>
      </c>
      <c r="J1004">
        <v>1510</v>
      </c>
      <c r="K1004" t="s">
        <v>431</v>
      </c>
      <c r="L1004" t="s">
        <v>434</v>
      </c>
    </row>
    <row r="1005" spans="1:12" ht="12.75">
      <c r="A1005" s="2">
        <v>39365</v>
      </c>
      <c r="B1005" t="s">
        <v>1882</v>
      </c>
      <c r="C1005">
        <v>9050</v>
      </c>
      <c r="D1005">
        <v>197185</v>
      </c>
      <c r="E1005" s="25">
        <v>568487</v>
      </c>
      <c r="F1005">
        <v>108</v>
      </c>
      <c r="G1005" t="s">
        <v>355</v>
      </c>
      <c r="H1005" s="21">
        <f t="shared" si="18"/>
        <v>613965.96</v>
      </c>
      <c r="I1005" t="s">
        <v>1883</v>
      </c>
      <c r="J1005">
        <v>4020</v>
      </c>
      <c r="K1005" t="s">
        <v>431</v>
      </c>
      <c r="L1005" t="s">
        <v>434</v>
      </c>
    </row>
    <row r="1006" spans="1:12" ht="12.75">
      <c r="A1006" s="2">
        <v>39365</v>
      </c>
      <c r="B1006" t="s">
        <v>1884</v>
      </c>
      <c r="C1006">
        <v>9050</v>
      </c>
      <c r="D1006">
        <v>285104</v>
      </c>
      <c r="E1006" s="25">
        <v>-568487</v>
      </c>
      <c r="F1006">
        <v>0</v>
      </c>
      <c r="G1006" t="s">
        <v>355</v>
      </c>
      <c r="H1006" s="21">
        <f t="shared" si="18"/>
        <v>0</v>
      </c>
      <c r="I1006" t="s">
        <v>1025</v>
      </c>
      <c r="J1006">
        <v>4020</v>
      </c>
      <c r="K1006" t="s">
        <v>431</v>
      </c>
      <c r="L1006" t="s">
        <v>434</v>
      </c>
    </row>
    <row r="1007" spans="1:12" ht="12.75">
      <c r="A1007" s="2">
        <v>39366</v>
      </c>
      <c r="B1007" t="s">
        <v>1803</v>
      </c>
      <c r="C1007">
        <v>9851</v>
      </c>
      <c r="D1007">
        <v>282056</v>
      </c>
      <c r="E1007" s="25">
        <v>262500</v>
      </c>
      <c r="F1007">
        <v>30</v>
      </c>
      <c r="G1007" t="s">
        <v>355</v>
      </c>
      <c r="H1007" s="21">
        <f t="shared" si="18"/>
        <v>78750</v>
      </c>
      <c r="I1007" t="s">
        <v>1804</v>
      </c>
      <c r="J1007">
        <v>1010</v>
      </c>
      <c r="K1007" t="s">
        <v>431</v>
      </c>
      <c r="L1007" t="s">
        <v>434</v>
      </c>
    </row>
    <row r="1008" spans="1:12" ht="12.75">
      <c r="A1008" s="2">
        <v>39366</v>
      </c>
      <c r="B1008" t="s">
        <v>1805</v>
      </c>
      <c r="C1008">
        <v>9851</v>
      </c>
      <c r="D1008">
        <v>282057</v>
      </c>
      <c r="E1008" s="25">
        <v>-262500</v>
      </c>
      <c r="F1008">
        <v>0</v>
      </c>
      <c r="G1008" t="s">
        <v>355</v>
      </c>
      <c r="H1008" s="21">
        <f t="shared" si="18"/>
        <v>0</v>
      </c>
      <c r="I1008" t="s">
        <v>1123</v>
      </c>
      <c r="J1008">
        <v>1010</v>
      </c>
      <c r="K1008" t="s">
        <v>431</v>
      </c>
      <c r="L1008" t="s">
        <v>434</v>
      </c>
    </row>
    <row r="1009" spans="1:12" ht="12.75">
      <c r="A1009" s="2">
        <v>39366</v>
      </c>
      <c r="B1009" t="s">
        <v>207</v>
      </c>
      <c r="C1009">
        <v>7872</v>
      </c>
      <c r="D1009">
        <v>120608</v>
      </c>
      <c r="E1009" s="25">
        <v>5901861</v>
      </c>
      <c r="F1009">
        <v>180</v>
      </c>
      <c r="G1009" t="s">
        <v>355</v>
      </c>
      <c r="H1009" s="21">
        <f t="shared" si="18"/>
        <v>10623349.8</v>
      </c>
      <c r="I1009" t="s">
        <v>1879</v>
      </c>
      <c r="J1009">
        <v>4020</v>
      </c>
      <c r="K1009" t="s">
        <v>431</v>
      </c>
      <c r="L1009" t="s">
        <v>434</v>
      </c>
    </row>
    <row r="1010" spans="1:12" ht="12.75">
      <c r="A1010" s="2">
        <v>39366</v>
      </c>
      <c r="B1010" t="s">
        <v>751</v>
      </c>
      <c r="C1010">
        <v>7872</v>
      </c>
      <c r="D1010">
        <v>294857</v>
      </c>
      <c r="E1010" s="25">
        <v>-5901861</v>
      </c>
      <c r="F1010">
        <v>0</v>
      </c>
      <c r="G1010" t="s">
        <v>355</v>
      </c>
      <c r="H1010" s="21">
        <f t="shared" si="18"/>
        <v>0</v>
      </c>
      <c r="I1010" t="s">
        <v>1880</v>
      </c>
      <c r="J1010">
        <v>4020</v>
      </c>
      <c r="K1010" t="s">
        <v>431</v>
      </c>
      <c r="L1010" t="s">
        <v>434</v>
      </c>
    </row>
    <row r="1011" spans="1:12" ht="12.75">
      <c r="A1011" s="2">
        <v>39367</v>
      </c>
      <c r="B1011" t="s">
        <v>987</v>
      </c>
      <c r="C1011">
        <v>8948</v>
      </c>
      <c r="D1011">
        <v>190897</v>
      </c>
      <c r="E1011" s="25">
        <v>339559</v>
      </c>
      <c r="F1011">
        <v>13</v>
      </c>
      <c r="G1011" t="s">
        <v>355</v>
      </c>
      <c r="H1011" s="21">
        <f t="shared" si="18"/>
        <v>44142.67</v>
      </c>
      <c r="I1011" t="s">
        <v>988</v>
      </c>
      <c r="J1011">
        <v>1510</v>
      </c>
      <c r="K1011" t="s">
        <v>431</v>
      </c>
      <c r="L1011" t="s">
        <v>434</v>
      </c>
    </row>
    <row r="1012" spans="1:12" ht="12.75">
      <c r="A1012" s="2">
        <v>39367</v>
      </c>
      <c r="B1012" t="s">
        <v>989</v>
      </c>
      <c r="C1012">
        <v>8948</v>
      </c>
      <c r="D1012">
        <v>190898</v>
      </c>
      <c r="E1012" s="25">
        <v>-339559</v>
      </c>
      <c r="F1012">
        <v>0</v>
      </c>
      <c r="G1012" t="s">
        <v>355</v>
      </c>
      <c r="H1012" s="21">
        <f t="shared" si="18"/>
        <v>0</v>
      </c>
      <c r="I1012" t="s">
        <v>991</v>
      </c>
      <c r="J1012">
        <v>1510</v>
      </c>
      <c r="K1012" t="s">
        <v>431</v>
      </c>
      <c r="L1012" t="s">
        <v>434</v>
      </c>
    </row>
    <row r="1013" spans="1:12" ht="12.75">
      <c r="A1013" s="2">
        <v>39367</v>
      </c>
      <c r="B1013" t="s">
        <v>993</v>
      </c>
      <c r="C1013">
        <v>9449</v>
      </c>
      <c r="D1013">
        <v>233237</v>
      </c>
      <c r="E1013">
        <v>525</v>
      </c>
      <c r="F1013">
        <v>20</v>
      </c>
      <c r="G1013" t="s">
        <v>355</v>
      </c>
      <c r="H1013" s="21">
        <f t="shared" si="18"/>
        <v>105</v>
      </c>
      <c r="I1013" t="s">
        <v>994</v>
      </c>
      <c r="J1013">
        <v>1010</v>
      </c>
      <c r="K1013" t="s">
        <v>431</v>
      </c>
      <c r="L1013" t="s">
        <v>434</v>
      </c>
    </row>
    <row r="1014" spans="1:12" ht="12.75">
      <c r="A1014" s="2">
        <v>39367</v>
      </c>
      <c r="B1014" t="s">
        <v>995</v>
      </c>
      <c r="C1014">
        <v>9449</v>
      </c>
      <c r="D1014">
        <v>233238</v>
      </c>
      <c r="E1014">
        <v>-525</v>
      </c>
      <c r="F1014">
        <v>0</v>
      </c>
      <c r="G1014" t="s">
        <v>355</v>
      </c>
      <c r="H1014" s="21">
        <f t="shared" si="18"/>
        <v>0</v>
      </c>
      <c r="I1014" t="s">
        <v>996</v>
      </c>
      <c r="J1014">
        <v>1010</v>
      </c>
      <c r="K1014" t="s">
        <v>431</v>
      </c>
      <c r="L1014" t="s">
        <v>434</v>
      </c>
    </row>
    <row r="1015" spans="1:12" ht="12.75">
      <c r="A1015" s="2">
        <v>39367</v>
      </c>
      <c r="B1015" t="s">
        <v>1005</v>
      </c>
      <c r="C1015">
        <v>4128</v>
      </c>
      <c r="D1015">
        <v>529</v>
      </c>
      <c r="E1015" s="25">
        <v>30000</v>
      </c>
      <c r="F1015">
        <v>20</v>
      </c>
      <c r="G1015" t="s">
        <v>355</v>
      </c>
      <c r="H1015" s="21">
        <f t="shared" si="18"/>
        <v>6000</v>
      </c>
      <c r="I1015" t="s">
        <v>1006</v>
      </c>
      <c r="J1015">
        <v>1510</v>
      </c>
      <c r="K1015" t="s">
        <v>431</v>
      </c>
      <c r="L1015" t="s">
        <v>434</v>
      </c>
    </row>
    <row r="1016" spans="1:12" ht="12.75">
      <c r="A1016" s="2">
        <v>39367</v>
      </c>
      <c r="B1016" t="s">
        <v>1007</v>
      </c>
      <c r="C1016">
        <v>4128</v>
      </c>
      <c r="D1016">
        <v>250343</v>
      </c>
      <c r="E1016" s="25">
        <v>-30000</v>
      </c>
      <c r="F1016">
        <v>0</v>
      </c>
      <c r="G1016" t="s">
        <v>355</v>
      </c>
      <c r="H1016" s="21">
        <f t="shared" si="18"/>
        <v>0</v>
      </c>
      <c r="I1016" t="s">
        <v>990</v>
      </c>
      <c r="J1016">
        <v>1510</v>
      </c>
      <c r="K1016" t="s">
        <v>431</v>
      </c>
      <c r="L1016" t="s">
        <v>434</v>
      </c>
    </row>
    <row r="1017" spans="1:12" ht="12.75">
      <c r="A1017" s="2">
        <v>39367</v>
      </c>
      <c r="B1017" t="s">
        <v>1280</v>
      </c>
      <c r="C1017">
        <v>4668</v>
      </c>
      <c r="D1017">
        <v>2662</v>
      </c>
      <c r="E1017" s="25">
        <v>1877645</v>
      </c>
      <c r="F1017">
        <v>20</v>
      </c>
      <c r="G1017" t="s">
        <v>355</v>
      </c>
      <c r="H1017" s="21">
        <f t="shared" si="18"/>
        <v>375529</v>
      </c>
      <c r="I1017" t="s">
        <v>1015</v>
      </c>
      <c r="J1017">
        <v>1510</v>
      </c>
      <c r="K1017" t="s">
        <v>431</v>
      </c>
      <c r="L1017" t="s">
        <v>434</v>
      </c>
    </row>
    <row r="1018" spans="1:12" ht="12.75">
      <c r="A1018" s="2">
        <v>39367</v>
      </c>
      <c r="B1018" t="s">
        <v>1083</v>
      </c>
      <c r="C1018">
        <v>9869</v>
      </c>
      <c r="D1018">
        <v>284461</v>
      </c>
      <c r="E1018" s="25">
        <v>400000</v>
      </c>
      <c r="F1018">
        <v>20</v>
      </c>
      <c r="G1018" t="s">
        <v>355</v>
      </c>
      <c r="H1018" s="21">
        <f t="shared" si="18"/>
        <v>80000</v>
      </c>
      <c r="I1018" t="s">
        <v>1085</v>
      </c>
      <c r="J1018">
        <v>1510</v>
      </c>
      <c r="K1018" t="s">
        <v>431</v>
      </c>
      <c r="L1018" t="s">
        <v>434</v>
      </c>
    </row>
    <row r="1019" spans="1:12" ht="12.75">
      <c r="A1019" s="2">
        <v>39367</v>
      </c>
      <c r="B1019" t="s">
        <v>1086</v>
      </c>
      <c r="C1019">
        <v>9869</v>
      </c>
      <c r="D1019">
        <v>312689</v>
      </c>
      <c r="E1019" s="25">
        <v>-400000</v>
      </c>
      <c r="F1019">
        <v>0</v>
      </c>
      <c r="G1019" t="s">
        <v>355</v>
      </c>
      <c r="H1019" s="21">
        <f t="shared" si="18"/>
        <v>0</v>
      </c>
      <c r="I1019" t="s">
        <v>1088</v>
      </c>
      <c r="J1019">
        <v>1510</v>
      </c>
      <c r="K1019" t="s">
        <v>431</v>
      </c>
      <c r="L1019" t="s">
        <v>434</v>
      </c>
    </row>
    <row r="1020" spans="1:12" ht="12.75">
      <c r="A1020" s="2">
        <v>39367</v>
      </c>
      <c r="B1020" t="s">
        <v>1103</v>
      </c>
      <c r="C1020">
        <v>9284</v>
      </c>
      <c r="D1020">
        <v>216956</v>
      </c>
      <c r="E1020" s="25">
        <v>944006</v>
      </c>
      <c r="F1020">
        <v>20</v>
      </c>
      <c r="G1020" t="s">
        <v>355</v>
      </c>
      <c r="H1020" s="21">
        <f t="shared" si="18"/>
        <v>188801.2</v>
      </c>
      <c r="I1020" t="s">
        <v>1099</v>
      </c>
      <c r="J1020">
        <v>1510</v>
      </c>
      <c r="K1020" t="s">
        <v>431</v>
      </c>
      <c r="L1020" t="s">
        <v>434</v>
      </c>
    </row>
    <row r="1021" spans="1:12" ht="12.75">
      <c r="A1021" s="2">
        <v>39367</v>
      </c>
      <c r="B1021" t="s">
        <v>1104</v>
      </c>
      <c r="C1021">
        <v>9284</v>
      </c>
      <c r="D1021">
        <v>234261</v>
      </c>
      <c r="E1021" s="25">
        <v>-944006</v>
      </c>
      <c r="F1021">
        <v>0</v>
      </c>
      <c r="G1021" t="s">
        <v>355</v>
      </c>
      <c r="H1021" s="21">
        <f t="shared" si="18"/>
        <v>0</v>
      </c>
      <c r="I1021" t="s">
        <v>1101</v>
      </c>
      <c r="J1021">
        <v>1510</v>
      </c>
      <c r="K1021" t="s">
        <v>431</v>
      </c>
      <c r="L1021" t="s">
        <v>434</v>
      </c>
    </row>
    <row r="1022" spans="1:12" ht="12.75">
      <c r="A1022" s="2">
        <v>39367</v>
      </c>
      <c r="B1022" t="s">
        <v>1791</v>
      </c>
      <c r="C1022">
        <v>9286</v>
      </c>
      <c r="D1022">
        <v>217356</v>
      </c>
      <c r="E1022" s="25">
        <v>100000</v>
      </c>
      <c r="F1022">
        <v>20</v>
      </c>
      <c r="G1022" t="s">
        <v>355</v>
      </c>
      <c r="H1022" s="21">
        <f t="shared" si="18"/>
        <v>20000</v>
      </c>
      <c r="I1022" t="s">
        <v>1792</v>
      </c>
      <c r="J1022">
        <v>1510</v>
      </c>
      <c r="K1022" t="s">
        <v>431</v>
      </c>
      <c r="L1022" t="s">
        <v>434</v>
      </c>
    </row>
    <row r="1023" spans="1:12" ht="12.75">
      <c r="A1023" s="2">
        <v>39367</v>
      </c>
      <c r="B1023" t="s">
        <v>1793</v>
      </c>
      <c r="C1023">
        <v>9286</v>
      </c>
      <c r="D1023">
        <v>217357</v>
      </c>
      <c r="E1023" s="25">
        <v>-100000</v>
      </c>
      <c r="F1023">
        <v>0</v>
      </c>
      <c r="G1023" t="s">
        <v>355</v>
      </c>
      <c r="H1023" s="21">
        <f t="shared" si="18"/>
        <v>0</v>
      </c>
      <c r="I1023" t="s">
        <v>1074</v>
      </c>
      <c r="J1023">
        <v>1510</v>
      </c>
      <c r="K1023" t="s">
        <v>431</v>
      </c>
      <c r="L1023" t="s">
        <v>434</v>
      </c>
    </row>
    <row r="1024" spans="1:12" ht="12.75">
      <c r="A1024" s="2">
        <v>39367</v>
      </c>
      <c r="B1024" t="s">
        <v>1608</v>
      </c>
      <c r="C1024">
        <v>9241</v>
      </c>
      <c r="D1024">
        <v>212039</v>
      </c>
      <c r="E1024" s="25">
        <v>35729</v>
      </c>
      <c r="F1024">
        <v>20</v>
      </c>
      <c r="G1024" t="s">
        <v>355</v>
      </c>
      <c r="H1024" s="21">
        <f t="shared" si="18"/>
        <v>7145.8</v>
      </c>
      <c r="I1024" t="s">
        <v>1084</v>
      </c>
      <c r="J1024">
        <v>1510</v>
      </c>
      <c r="K1024" t="s">
        <v>431</v>
      </c>
      <c r="L1024" t="s">
        <v>434</v>
      </c>
    </row>
    <row r="1025" spans="1:12" ht="12.75">
      <c r="A1025" s="2">
        <v>39367</v>
      </c>
      <c r="B1025" t="s">
        <v>1819</v>
      </c>
      <c r="C1025">
        <v>9241</v>
      </c>
      <c r="D1025">
        <v>212040</v>
      </c>
      <c r="E1025" s="25">
        <v>-35729</v>
      </c>
      <c r="F1025">
        <v>0</v>
      </c>
      <c r="G1025" t="s">
        <v>355</v>
      </c>
      <c r="H1025" s="21">
        <f t="shared" si="18"/>
        <v>0</v>
      </c>
      <c r="I1025" t="s">
        <v>1087</v>
      </c>
      <c r="J1025">
        <v>1510</v>
      </c>
      <c r="K1025" t="s">
        <v>431</v>
      </c>
      <c r="L1025" t="s">
        <v>434</v>
      </c>
    </row>
    <row r="1026" spans="1:12" ht="12.75">
      <c r="A1026" s="2">
        <v>39370</v>
      </c>
      <c r="B1026" t="s">
        <v>976</v>
      </c>
      <c r="C1026">
        <v>10215</v>
      </c>
      <c r="D1026">
        <v>331152</v>
      </c>
      <c r="E1026" s="25">
        <v>8175</v>
      </c>
      <c r="F1026">
        <v>25</v>
      </c>
      <c r="G1026" t="s">
        <v>355</v>
      </c>
      <c r="H1026" s="21">
        <f t="shared" si="18"/>
        <v>2043.75</v>
      </c>
      <c r="I1026" t="s">
        <v>977</v>
      </c>
      <c r="J1026">
        <v>9999</v>
      </c>
      <c r="K1026" t="s">
        <v>431</v>
      </c>
      <c r="L1026" t="s">
        <v>434</v>
      </c>
    </row>
    <row r="1027" spans="1:12" ht="12.75">
      <c r="A1027" s="2">
        <v>39370</v>
      </c>
      <c r="B1027" t="s">
        <v>978</v>
      </c>
      <c r="C1027">
        <v>10215</v>
      </c>
      <c r="D1027">
        <v>331153</v>
      </c>
      <c r="E1027" s="25">
        <v>-8175</v>
      </c>
      <c r="F1027">
        <v>0</v>
      </c>
      <c r="G1027" t="s">
        <v>355</v>
      </c>
      <c r="H1027" s="21">
        <f t="shared" si="18"/>
        <v>0</v>
      </c>
      <c r="I1027" t="s">
        <v>979</v>
      </c>
      <c r="J1027">
        <v>9999</v>
      </c>
      <c r="K1027" t="s">
        <v>431</v>
      </c>
      <c r="L1027" t="s">
        <v>434</v>
      </c>
    </row>
    <row r="1028" spans="1:12" ht="12.75">
      <c r="A1028" s="2">
        <v>39370</v>
      </c>
      <c r="B1028" t="s">
        <v>1317</v>
      </c>
      <c r="C1028">
        <v>9399</v>
      </c>
      <c r="D1028">
        <v>226983</v>
      </c>
      <c r="E1028" s="25">
        <v>8441824</v>
      </c>
      <c r="F1028">
        <v>25</v>
      </c>
      <c r="G1028" t="s">
        <v>355</v>
      </c>
      <c r="H1028" s="21">
        <f t="shared" si="18"/>
        <v>2110456</v>
      </c>
      <c r="I1028" t="s">
        <v>1023</v>
      </c>
      <c r="J1028">
        <v>1510</v>
      </c>
      <c r="K1028" t="s">
        <v>431</v>
      </c>
      <c r="L1028" t="s">
        <v>434</v>
      </c>
    </row>
    <row r="1029" spans="1:12" ht="12.75">
      <c r="A1029" s="2">
        <v>39370</v>
      </c>
      <c r="B1029" t="s">
        <v>1024</v>
      </c>
      <c r="C1029">
        <v>9399</v>
      </c>
      <c r="D1029">
        <v>247593</v>
      </c>
      <c r="E1029" s="25">
        <v>-8441824</v>
      </c>
      <c r="F1029">
        <v>0</v>
      </c>
      <c r="G1029" t="s">
        <v>355</v>
      </c>
      <c r="H1029" s="21">
        <f t="shared" si="18"/>
        <v>0</v>
      </c>
      <c r="I1029" t="s">
        <v>1025</v>
      </c>
      <c r="J1029">
        <v>1510</v>
      </c>
      <c r="K1029" t="s">
        <v>431</v>
      </c>
      <c r="L1029" t="s">
        <v>434</v>
      </c>
    </row>
    <row r="1030" spans="1:12" ht="12.75">
      <c r="A1030" s="2">
        <v>39370</v>
      </c>
      <c r="B1030" t="s">
        <v>1056</v>
      </c>
      <c r="C1030">
        <v>9421</v>
      </c>
      <c r="D1030">
        <v>272256</v>
      </c>
      <c r="E1030" s="25">
        <v>144000</v>
      </c>
      <c r="F1030">
        <v>100</v>
      </c>
      <c r="G1030" t="s">
        <v>355</v>
      </c>
      <c r="H1030" s="21">
        <f t="shared" si="18"/>
        <v>144000</v>
      </c>
      <c r="I1030" t="s">
        <v>1057</v>
      </c>
      <c r="J1030">
        <v>4020</v>
      </c>
      <c r="K1030" t="s">
        <v>431</v>
      </c>
      <c r="L1030" t="s">
        <v>434</v>
      </c>
    </row>
    <row r="1031" spans="1:12" ht="12.75">
      <c r="A1031" s="2">
        <v>39370</v>
      </c>
      <c r="B1031" t="s">
        <v>1058</v>
      </c>
      <c r="C1031">
        <v>9421</v>
      </c>
      <c r="D1031">
        <v>272257</v>
      </c>
      <c r="E1031" s="25">
        <v>-144000</v>
      </c>
      <c r="F1031">
        <v>0</v>
      </c>
      <c r="G1031" t="s">
        <v>355</v>
      </c>
      <c r="H1031" s="21">
        <f aca="true" t="shared" si="19" ref="H1031:H1094">E1031*F1031/100</f>
        <v>0</v>
      </c>
      <c r="I1031" t="s">
        <v>1059</v>
      </c>
      <c r="J1031">
        <v>4020</v>
      </c>
      <c r="K1031" t="s">
        <v>431</v>
      </c>
      <c r="L1031" t="s">
        <v>434</v>
      </c>
    </row>
    <row r="1032" spans="1:12" ht="12.75">
      <c r="A1032" s="2">
        <v>39370</v>
      </c>
      <c r="B1032" t="s">
        <v>1098</v>
      </c>
      <c r="C1032">
        <v>9546</v>
      </c>
      <c r="D1032">
        <v>242089</v>
      </c>
      <c r="E1032" s="25">
        <v>934500</v>
      </c>
      <c r="F1032">
        <v>20</v>
      </c>
      <c r="G1032" t="s">
        <v>355</v>
      </c>
      <c r="H1032" s="21">
        <f t="shared" si="19"/>
        <v>186900</v>
      </c>
      <c r="I1032" t="s">
        <v>1099</v>
      </c>
      <c r="J1032">
        <v>1510</v>
      </c>
      <c r="K1032" t="s">
        <v>431</v>
      </c>
      <c r="L1032" t="s">
        <v>434</v>
      </c>
    </row>
    <row r="1033" spans="1:12" ht="12.75">
      <c r="A1033" s="2">
        <v>39370</v>
      </c>
      <c r="B1033" t="s">
        <v>1100</v>
      </c>
      <c r="C1033">
        <v>9546</v>
      </c>
      <c r="D1033">
        <v>242090</v>
      </c>
      <c r="E1033" s="25">
        <v>-934500</v>
      </c>
      <c r="F1033">
        <v>0</v>
      </c>
      <c r="G1033" t="s">
        <v>355</v>
      </c>
      <c r="H1033" s="21">
        <f t="shared" si="19"/>
        <v>0</v>
      </c>
      <c r="I1033" t="s">
        <v>1101</v>
      </c>
      <c r="J1033">
        <v>1510</v>
      </c>
      <c r="K1033" t="s">
        <v>431</v>
      </c>
      <c r="L1033" t="s">
        <v>434</v>
      </c>
    </row>
    <row r="1034" spans="1:12" ht="12.75">
      <c r="A1034" s="2">
        <v>39370</v>
      </c>
      <c r="B1034" t="s">
        <v>1111</v>
      </c>
      <c r="C1034">
        <v>9283</v>
      </c>
      <c r="D1034">
        <v>249596</v>
      </c>
      <c r="E1034" s="25">
        <v>221336</v>
      </c>
      <c r="F1034">
        <v>100</v>
      </c>
      <c r="G1034" t="s">
        <v>355</v>
      </c>
      <c r="H1034" s="21">
        <f t="shared" si="19"/>
        <v>221336</v>
      </c>
      <c r="I1034" t="s">
        <v>1112</v>
      </c>
      <c r="J1034">
        <v>4020</v>
      </c>
      <c r="K1034" t="s">
        <v>431</v>
      </c>
      <c r="L1034" t="s">
        <v>434</v>
      </c>
    </row>
    <row r="1035" spans="1:12" ht="12.75">
      <c r="A1035" s="2">
        <v>39370</v>
      </c>
      <c r="B1035" t="s">
        <v>1113</v>
      </c>
      <c r="C1035">
        <v>9283</v>
      </c>
      <c r="D1035">
        <v>249597</v>
      </c>
      <c r="E1035" s="25">
        <v>-221336</v>
      </c>
      <c r="F1035">
        <v>0</v>
      </c>
      <c r="G1035" t="s">
        <v>355</v>
      </c>
      <c r="H1035" s="21">
        <f t="shared" si="19"/>
        <v>0</v>
      </c>
      <c r="I1035" t="s">
        <v>1025</v>
      </c>
      <c r="J1035">
        <v>4020</v>
      </c>
      <c r="K1035" t="s">
        <v>431</v>
      </c>
      <c r="L1035" t="s">
        <v>434</v>
      </c>
    </row>
    <row r="1036" spans="1:12" ht="12.75">
      <c r="A1036" s="2">
        <v>39370</v>
      </c>
      <c r="B1036" t="s">
        <v>1800</v>
      </c>
      <c r="C1036">
        <v>5855</v>
      </c>
      <c r="D1036">
        <v>28336</v>
      </c>
      <c r="E1036" s="25">
        <v>9918</v>
      </c>
      <c r="F1036">
        <v>10</v>
      </c>
      <c r="G1036" t="s">
        <v>355</v>
      </c>
      <c r="H1036" s="21">
        <f t="shared" si="19"/>
        <v>991.8</v>
      </c>
      <c r="I1036" t="s">
        <v>1801</v>
      </c>
      <c r="J1036">
        <v>1510</v>
      </c>
      <c r="K1036" t="s">
        <v>431</v>
      </c>
      <c r="L1036" t="s">
        <v>434</v>
      </c>
    </row>
    <row r="1037" spans="1:12" ht="12.75">
      <c r="A1037" s="2">
        <v>39370</v>
      </c>
      <c r="B1037" t="s">
        <v>1802</v>
      </c>
      <c r="C1037">
        <v>5855</v>
      </c>
      <c r="D1037">
        <v>329852</v>
      </c>
      <c r="E1037" s="25">
        <v>-9918</v>
      </c>
      <c r="F1037">
        <v>0</v>
      </c>
      <c r="G1037" t="s">
        <v>355</v>
      </c>
      <c r="H1037" s="21">
        <f t="shared" si="19"/>
        <v>0</v>
      </c>
      <c r="I1037" t="s">
        <v>246</v>
      </c>
      <c r="J1037">
        <v>1510</v>
      </c>
      <c r="K1037" t="s">
        <v>431</v>
      </c>
      <c r="L1037" t="s">
        <v>434</v>
      </c>
    </row>
    <row r="1038" spans="1:12" ht="12.75">
      <c r="A1038" s="2">
        <v>39370</v>
      </c>
      <c r="B1038" t="s">
        <v>1632</v>
      </c>
      <c r="C1038">
        <v>9041</v>
      </c>
      <c r="D1038">
        <v>196299</v>
      </c>
      <c r="E1038" s="25">
        <v>199067</v>
      </c>
      <c r="F1038">
        <v>2.5</v>
      </c>
      <c r="G1038" t="s">
        <v>355</v>
      </c>
      <c r="H1038" s="21">
        <f t="shared" si="19"/>
        <v>4976.675</v>
      </c>
      <c r="I1038" t="s">
        <v>1824</v>
      </c>
      <c r="J1038">
        <v>1510</v>
      </c>
      <c r="K1038" t="s">
        <v>431</v>
      </c>
      <c r="L1038" t="s">
        <v>434</v>
      </c>
    </row>
    <row r="1039" spans="1:12" ht="12.75">
      <c r="A1039" s="2">
        <v>39370</v>
      </c>
      <c r="B1039" t="s">
        <v>1825</v>
      </c>
      <c r="C1039">
        <v>9041</v>
      </c>
      <c r="D1039">
        <v>325223</v>
      </c>
      <c r="E1039" s="25">
        <v>-199067</v>
      </c>
      <c r="F1039">
        <v>0</v>
      </c>
      <c r="G1039" t="s">
        <v>355</v>
      </c>
      <c r="H1039" s="21">
        <f t="shared" si="19"/>
        <v>0</v>
      </c>
      <c r="I1039" t="s">
        <v>1029</v>
      </c>
      <c r="J1039">
        <v>1510</v>
      </c>
      <c r="K1039" t="s">
        <v>431</v>
      </c>
      <c r="L1039" t="s">
        <v>434</v>
      </c>
    </row>
    <row r="1040" spans="1:12" ht="12.75">
      <c r="A1040" s="2">
        <v>39370</v>
      </c>
      <c r="B1040" t="s">
        <v>1860</v>
      </c>
      <c r="C1040">
        <v>8039</v>
      </c>
      <c r="D1040">
        <v>127896</v>
      </c>
      <c r="E1040" s="25">
        <v>498839</v>
      </c>
      <c r="F1040">
        <v>20</v>
      </c>
      <c r="G1040" t="s">
        <v>355</v>
      </c>
      <c r="H1040" s="21">
        <f t="shared" si="19"/>
        <v>99767.8</v>
      </c>
      <c r="I1040" t="s">
        <v>1006</v>
      </c>
      <c r="J1040">
        <v>1510</v>
      </c>
      <c r="K1040" t="s">
        <v>431</v>
      </c>
      <c r="L1040" t="s">
        <v>434</v>
      </c>
    </row>
    <row r="1041" spans="1:12" ht="12.75">
      <c r="A1041" s="2">
        <v>39370</v>
      </c>
      <c r="B1041" t="s">
        <v>1861</v>
      </c>
      <c r="C1041">
        <v>8039</v>
      </c>
      <c r="D1041">
        <v>259354</v>
      </c>
      <c r="E1041" s="25">
        <v>-498839</v>
      </c>
      <c r="F1041">
        <v>0</v>
      </c>
      <c r="G1041" t="s">
        <v>355</v>
      </c>
      <c r="H1041" s="21">
        <f t="shared" si="19"/>
        <v>0</v>
      </c>
      <c r="I1041" t="s">
        <v>990</v>
      </c>
      <c r="J1041">
        <v>1510</v>
      </c>
      <c r="K1041" t="s">
        <v>431</v>
      </c>
      <c r="L1041" t="s">
        <v>434</v>
      </c>
    </row>
    <row r="1042" spans="1:12" ht="12.75">
      <c r="A1042" s="2">
        <v>39370</v>
      </c>
      <c r="B1042" t="s">
        <v>1714</v>
      </c>
      <c r="C1042">
        <v>7409</v>
      </c>
      <c r="D1042">
        <v>53462</v>
      </c>
      <c r="E1042" s="25">
        <v>6500</v>
      </c>
      <c r="F1042">
        <v>45</v>
      </c>
      <c r="G1042" t="s">
        <v>355</v>
      </c>
      <c r="H1042" s="21">
        <f t="shared" si="19"/>
        <v>2925</v>
      </c>
      <c r="I1042" t="s">
        <v>1866</v>
      </c>
      <c r="J1042">
        <v>1510</v>
      </c>
      <c r="K1042" t="s">
        <v>431</v>
      </c>
      <c r="L1042" t="s">
        <v>434</v>
      </c>
    </row>
    <row r="1043" spans="1:12" ht="12.75">
      <c r="A1043" s="2">
        <v>39370</v>
      </c>
      <c r="B1043" t="s">
        <v>1867</v>
      </c>
      <c r="C1043">
        <v>7409</v>
      </c>
      <c r="D1043">
        <v>287216</v>
      </c>
      <c r="E1043" s="25">
        <v>-6500</v>
      </c>
      <c r="F1043">
        <v>0</v>
      </c>
      <c r="G1043" t="s">
        <v>355</v>
      </c>
      <c r="H1043" s="21">
        <f t="shared" si="19"/>
        <v>0</v>
      </c>
      <c r="I1043" t="s">
        <v>996</v>
      </c>
      <c r="J1043">
        <v>1510</v>
      </c>
      <c r="K1043" t="s">
        <v>431</v>
      </c>
      <c r="L1043" t="s">
        <v>434</v>
      </c>
    </row>
    <row r="1044" spans="1:12" ht="12.75">
      <c r="A1044" s="2">
        <v>39370</v>
      </c>
      <c r="B1044" t="s">
        <v>751</v>
      </c>
      <c r="C1044">
        <v>7872</v>
      </c>
      <c r="D1044">
        <v>294857</v>
      </c>
      <c r="E1044" s="25">
        <v>-1838674</v>
      </c>
      <c r="F1044">
        <v>0</v>
      </c>
      <c r="G1044" t="s">
        <v>355</v>
      </c>
      <c r="H1044" s="21">
        <f t="shared" si="19"/>
        <v>0</v>
      </c>
      <c r="I1044" t="s">
        <v>1881</v>
      </c>
      <c r="J1044">
        <v>4020</v>
      </c>
      <c r="K1044" t="s">
        <v>431</v>
      </c>
      <c r="L1044" t="s">
        <v>434</v>
      </c>
    </row>
    <row r="1045" spans="1:12" ht="12.75">
      <c r="A1045" s="2">
        <v>39371</v>
      </c>
      <c r="B1045" t="s">
        <v>1001</v>
      </c>
      <c r="C1045">
        <v>9953</v>
      </c>
      <c r="D1045">
        <v>294855</v>
      </c>
      <c r="E1045" s="25">
        <v>121911</v>
      </c>
      <c r="F1045">
        <v>116</v>
      </c>
      <c r="G1045" t="s">
        <v>355</v>
      </c>
      <c r="H1045" s="21">
        <f t="shared" si="19"/>
        <v>141416.76</v>
      </c>
      <c r="I1045" t="s">
        <v>1002</v>
      </c>
      <c r="J1045">
        <v>4020</v>
      </c>
      <c r="K1045" t="s">
        <v>431</v>
      </c>
      <c r="L1045" t="s">
        <v>434</v>
      </c>
    </row>
    <row r="1046" spans="1:12" ht="12.75">
      <c r="A1046" s="2">
        <v>39371</v>
      </c>
      <c r="B1046" t="s">
        <v>1003</v>
      </c>
      <c r="C1046">
        <v>9953</v>
      </c>
      <c r="D1046">
        <v>294856</v>
      </c>
      <c r="E1046" s="25">
        <v>-121911</v>
      </c>
      <c r="F1046">
        <v>0</v>
      </c>
      <c r="G1046" t="s">
        <v>355</v>
      </c>
      <c r="H1046" s="21">
        <f t="shared" si="19"/>
        <v>0</v>
      </c>
      <c r="I1046" t="s">
        <v>996</v>
      </c>
      <c r="J1046">
        <v>4020</v>
      </c>
      <c r="K1046" t="s">
        <v>431</v>
      </c>
      <c r="L1046" t="s">
        <v>434</v>
      </c>
    </row>
    <row r="1047" spans="1:12" ht="12.75">
      <c r="A1047" s="2">
        <v>39371</v>
      </c>
      <c r="B1047" t="s">
        <v>1045</v>
      </c>
      <c r="C1047">
        <v>9528</v>
      </c>
      <c r="D1047">
        <v>241107</v>
      </c>
      <c r="E1047" s="25">
        <v>174132</v>
      </c>
      <c r="F1047">
        <v>20</v>
      </c>
      <c r="G1047" t="s">
        <v>355</v>
      </c>
      <c r="H1047" s="21">
        <f t="shared" si="19"/>
        <v>34826.4</v>
      </c>
      <c r="I1047" t="s">
        <v>1046</v>
      </c>
      <c r="J1047">
        <v>1010</v>
      </c>
      <c r="K1047" t="s">
        <v>431</v>
      </c>
      <c r="L1047" t="s">
        <v>434</v>
      </c>
    </row>
    <row r="1048" spans="1:12" ht="12.75">
      <c r="A1048" s="2">
        <v>39371</v>
      </c>
      <c r="B1048" t="s">
        <v>1047</v>
      </c>
      <c r="C1048">
        <v>9528</v>
      </c>
      <c r="D1048">
        <v>272384</v>
      </c>
      <c r="E1048" s="25">
        <v>-174132</v>
      </c>
      <c r="F1048">
        <v>0</v>
      </c>
      <c r="G1048" t="s">
        <v>355</v>
      </c>
      <c r="H1048" s="21">
        <f t="shared" si="19"/>
        <v>0</v>
      </c>
      <c r="I1048" t="s">
        <v>1048</v>
      </c>
      <c r="J1048">
        <v>1010</v>
      </c>
      <c r="K1048" t="s">
        <v>431</v>
      </c>
      <c r="L1048" t="s">
        <v>434</v>
      </c>
    </row>
    <row r="1049" spans="1:12" ht="12.75">
      <c r="A1049" s="2">
        <v>39371</v>
      </c>
      <c r="B1049" t="s">
        <v>1052</v>
      </c>
      <c r="C1049">
        <v>9909</v>
      </c>
      <c r="D1049">
        <v>289230</v>
      </c>
      <c r="E1049" s="25">
        <v>835368</v>
      </c>
      <c r="F1049">
        <v>25</v>
      </c>
      <c r="G1049" t="s">
        <v>355</v>
      </c>
      <c r="H1049" s="21">
        <f t="shared" si="19"/>
        <v>208842</v>
      </c>
      <c r="I1049" t="s">
        <v>1053</v>
      </c>
      <c r="J1049">
        <v>1510</v>
      </c>
      <c r="K1049" t="s">
        <v>431</v>
      </c>
      <c r="L1049" t="s">
        <v>434</v>
      </c>
    </row>
    <row r="1050" spans="1:12" ht="12.75">
      <c r="A1050" s="2">
        <v>39371</v>
      </c>
      <c r="B1050" t="s">
        <v>1054</v>
      </c>
      <c r="C1050">
        <v>9909</v>
      </c>
      <c r="D1050">
        <v>314461</v>
      </c>
      <c r="E1050" s="25">
        <v>-835368</v>
      </c>
      <c r="F1050">
        <v>0</v>
      </c>
      <c r="G1050" t="s">
        <v>355</v>
      </c>
      <c r="H1050" s="21">
        <f t="shared" si="19"/>
        <v>0</v>
      </c>
      <c r="I1050" t="s">
        <v>1055</v>
      </c>
      <c r="J1050">
        <v>1510</v>
      </c>
      <c r="K1050" t="s">
        <v>431</v>
      </c>
      <c r="L1050" t="s">
        <v>434</v>
      </c>
    </row>
    <row r="1051" spans="1:12" ht="12.75">
      <c r="A1051" s="2">
        <v>39371</v>
      </c>
      <c r="B1051" t="s">
        <v>1098</v>
      </c>
      <c r="C1051">
        <v>9546</v>
      </c>
      <c r="D1051">
        <v>242089</v>
      </c>
      <c r="E1051" s="25">
        <v>844502</v>
      </c>
      <c r="F1051">
        <v>20</v>
      </c>
      <c r="G1051" t="s">
        <v>355</v>
      </c>
      <c r="H1051" s="21">
        <f t="shared" si="19"/>
        <v>168900.4</v>
      </c>
      <c r="I1051" t="s">
        <v>1099</v>
      </c>
      <c r="J1051">
        <v>1510</v>
      </c>
      <c r="K1051" t="s">
        <v>431</v>
      </c>
      <c r="L1051" t="s">
        <v>434</v>
      </c>
    </row>
    <row r="1052" spans="1:12" ht="12.75">
      <c r="A1052" s="2">
        <v>39371</v>
      </c>
      <c r="B1052" t="s">
        <v>1100</v>
      </c>
      <c r="C1052">
        <v>9546</v>
      </c>
      <c r="D1052">
        <v>242090</v>
      </c>
      <c r="E1052" s="25">
        <v>-844502</v>
      </c>
      <c r="F1052">
        <v>0</v>
      </c>
      <c r="G1052" t="s">
        <v>355</v>
      </c>
      <c r="H1052" s="21">
        <f t="shared" si="19"/>
        <v>0</v>
      </c>
      <c r="I1052" t="s">
        <v>1102</v>
      </c>
      <c r="J1052">
        <v>1510</v>
      </c>
      <c r="K1052" t="s">
        <v>431</v>
      </c>
      <c r="L1052" t="s">
        <v>434</v>
      </c>
    </row>
    <row r="1053" spans="1:12" ht="12.75">
      <c r="A1053" s="2">
        <v>39371</v>
      </c>
      <c r="B1053" t="s">
        <v>1105</v>
      </c>
      <c r="C1053">
        <v>9886</v>
      </c>
      <c r="D1053">
        <v>285616</v>
      </c>
      <c r="E1053" s="25">
        <v>-31250</v>
      </c>
      <c r="F1053">
        <v>0</v>
      </c>
      <c r="G1053" t="s">
        <v>355</v>
      </c>
      <c r="H1053" s="21">
        <f t="shared" si="19"/>
        <v>0</v>
      </c>
      <c r="I1053" t="s">
        <v>1106</v>
      </c>
      <c r="J1053">
        <v>1510</v>
      </c>
      <c r="K1053" t="s">
        <v>431</v>
      </c>
      <c r="L1053" t="s">
        <v>434</v>
      </c>
    </row>
    <row r="1054" spans="1:12" ht="12.75">
      <c r="A1054" s="2">
        <v>39371</v>
      </c>
      <c r="B1054" t="s">
        <v>660</v>
      </c>
      <c r="C1054">
        <v>7186</v>
      </c>
      <c r="D1054">
        <v>39870</v>
      </c>
      <c r="E1054" s="25">
        <v>4800332</v>
      </c>
      <c r="F1054">
        <v>4</v>
      </c>
      <c r="G1054" t="s">
        <v>355</v>
      </c>
      <c r="H1054" s="21">
        <f t="shared" si="19"/>
        <v>192013.28</v>
      </c>
      <c r="I1054" t="s">
        <v>230</v>
      </c>
      <c r="J1054">
        <v>1510</v>
      </c>
      <c r="K1054" t="s">
        <v>431</v>
      </c>
      <c r="L1054" t="s">
        <v>434</v>
      </c>
    </row>
    <row r="1055" spans="1:12" s="54" customFormat="1" ht="12.75">
      <c r="A1055" s="2">
        <v>39371</v>
      </c>
      <c r="B1055" t="s">
        <v>231</v>
      </c>
      <c r="C1055">
        <v>7186</v>
      </c>
      <c r="D1055">
        <v>278509</v>
      </c>
      <c r="E1055" s="25">
        <v>-4800332</v>
      </c>
      <c r="F1055">
        <v>0</v>
      </c>
      <c r="G1055" t="s">
        <v>355</v>
      </c>
      <c r="H1055" s="21">
        <f t="shared" si="19"/>
        <v>0</v>
      </c>
      <c r="I1055" t="s">
        <v>232</v>
      </c>
      <c r="J1055">
        <v>1510</v>
      </c>
      <c r="K1055" t="s">
        <v>431</v>
      </c>
      <c r="L1055" t="s">
        <v>434</v>
      </c>
    </row>
    <row r="1056" spans="1:12" s="54" customFormat="1" ht="12.75">
      <c r="A1056" s="2">
        <v>39371</v>
      </c>
      <c r="B1056" t="s">
        <v>243</v>
      </c>
      <c r="C1056">
        <v>10202</v>
      </c>
      <c r="D1056">
        <v>329048</v>
      </c>
      <c r="E1056" s="25">
        <v>26200</v>
      </c>
      <c r="F1056">
        <v>20</v>
      </c>
      <c r="G1056" t="s">
        <v>355</v>
      </c>
      <c r="H1056" s="21">
        <f t="shared" si="19"/>
        <v>5240</v>
      </c>
      <c r="I1056" t="s">
        <v>244</v>
      </c>
      <c r="J1056">
        <v>1510</v>
      </c>
      <c r="K1056" t="s">
        <v>431</v>
      </c>
      <c r="L1056" t="s">
        <v>434</v>
      </c>
    </row>
    <row r="1057" spans="1:12" ht="12.75">
      <c r="A1057" s="2">
        <v>39371</v>
      </c>
      <c r="B1057" t="s">
        <v>245</v>
      </c>
      <c r="C1057">
        <v>10202</v>
      </c>
      <c r="D1057">
        <v>329050</v>
      </c>
      <c r="E1057" s="25">
        <v>-26200</v>
      </c>
      <c r="F1057">
        <v>0</v>
      </c>
      <c r="G1057" t="s">
        <v>355</v>
      </c>
      <c r="H1057" s="21">
        <f t="shared" si="19"/>
        <v>0</v>
      </c>
      <c r="I1057" t="s">
        <v>246</v>
      </c>
      <c r="J1057">
        <v>1510</v>
      </c>
      <c r="K1057" t="s">
        <v>431</v>
      </c>
      <c r="L1057" t="s">
        <v>434</v>
      </c>
    </row>
    <row r="1058" spans="1:12" s="54" customFormat="1" ht="12.75">
      <c r="A1058" s="2">
        <v>39371</v>
      </c>
      <c r="B1058" t="s">
        <v>247</v>
      </c>
      <c r="C1058">
        <v>8986</v>
      </c>
      <c r="D1058">
        <v>193675</v>
      </c>
      <c r="E1058" s="25">
        <v>280000</v>
      </c>
      <c r="F1058">
        <v>20</v>
      </c>
      <c r="G1058" t="s">
        <v>355</v>
      </c>
      <c r="H1058" s="21">
        <f t="shared" si="19"/>
        <v>56000</v>
      </c>
      <c r="I1058" t="s">
        <v>248</v>
      </c>
      <c r="J1058">
        <v>1510</v>
      </c>
      <c r="K1058" t="s">
        <v>431</v>
      </c>
      <c r="L1058" t="s">
        <v>434</v>
      </c>
    </row>
    <row r="1059" spans="1:12" ht="12.75">
      <c r="A1059" s="2">
        <v>39371</v>
      </c>
      <c r="B1059" t="s">
        <v>249</v>
      </c>
      <c r="C1059">
        <v>8986</v>
      </c>
      <c r="D1059">
        <v>193676</v>
      </c>
      <c r="E1059" s="25">
        <v>-280000</v>
      </c>
      <c r="F1059">
        <v>0</v>
      </c>
      <c r="G1059" t="s">
        <v>355</v>
      </c>
      <c r="H1059" s="21">
        <f t="shared" si="19"/>
        <v>0</v>
      </c>
      <c r="I1059" t="s">
        <v>250</v>
      </c>
      <c r="J1059">
        <v>1510</v>
      </c>
      <c r="K1059" t="s">
        <v>431</v>
      </c>
      <c r="L1059" t="s">
        <v>434</v>
      </c>
    </row>
    <row r="1060" spans="1:12" ht="12.75">
      <c r="A1060" s="2">
        <v>39371</v>
      </c>
      <c r="B1060" t="s">
        <v>534</v>
      </c>
      <c r="C1060">
        <v>9889</v>
      </c>
      <c r="D1060">
        <v>285767</v>
      </c>
      <c r="E1060">
        <v>334</v>
      </c>
      <c r="F1060">
        <v>20</v>
      </c>
      <c r="G1060" t="s">
        <v>355</v>
      </c>
      <c r="H1060" s="21">
        <f t="shared" si="19"/>
        <v>66.8</v>
      </c>
      <c r="I1060" t="s">
        <v>535</v>
      </c>
      <c r="J1060">
        <v>1010</v>
      </c>
      <c r="K1060" t="s">
        <v>431</v>
      </c>
      <c r="L1060" t="s">
        <v>434</v>
      </c>
    </row>
    <row r="1061" spans="1:12" s="54" customFormat="1" ht="12.75">
      <c r="A1061" s="2">
        <v>39371</v>
      </c>
      <c r="B1061" t="s">
        <v>536</v>
      </c>
      <c r="C1061">
        <v>9889</v>
      </c>
      <c r="D1061">
        <v>285768</v>
      </c>
      <c r="E1061">
        <v>-334</v>
      </c>
      <c r="F1061">
        <v>0</v>
      </c>
      <c r="G1061" t="s">
        <v>355</v>
      </c>
      <c r="H1061" s="21">
        <f t="shared" si="19"/>
        <v>0</v>
      </c>
      <c r="I1061" t="s">
        <v>537</v>
      </c>
      <c r="J1061">
        <v>1010</v>
      </c>
      <c r="K1061" t="s">
        <v>431</v>
      </c>
      <c r="L1061" t="s">
        <v>434</v>
      </c>
    </row>
    <row r="1062" spans="1:12" ht="12.75">
      <c r="A1062" s="2">
        <v>39371</v>
      </c>
      <c r="B1062" t="s">
        <v>1554</v>
      </c>
      <c r="C1062">
        <v>5459</v>
      </c>
      <c r="D1062">
        <v>7360</v>
      </c>
      <c r="E1062">
        <v>190</v>
      </c>
      <c r="F1062">
        <v>20</v>
      </c>
      <c r="G1062" t="s">
        <v>355</v>
      </c>
      <c r="H1062" s="21">
        <f t="shared" si="19"/>
        <v>38</v>
      </c>
      <c r="I1062" t="s">
        <v>994</v>
      </c>
      <c r="J1062">
        <v>1510</v>
      </c>
      <c r="K1062" t="s">
        <v>431</v>
      </c>
      <c r="L1062" t="s">
        <v>434</v>
      </c>
    </row>
    <row r="1063" spans="1:12" ht="12.75">
      <c r="A1063" s="2">
        <v>39371</v>
      </c>
      <c r="B1063" t="s">
        <v>1829</v>
      </c>
      <c r="C1063">
        <v>5459</v>
      </c>
      <c r="D1063">
        <v>233636</v>
      </c>
      <c r="E1063">
        <v>-190</v>
      </c>
      <c r="F1063">
        <v>0</v>
      </c>
      <c r="G1063" t="s">
        <v>355</v>
      </c>
      <c r="H1063" s="21">
        <f t="shared" si="19"/>
        <v>0</v>
      </c>
      <c r="I1063" t="s">
        <v>1004</v>
      </c>
      <c r="J1063">
        <v>1510</v>
      </c>
      <c r="K1063" t="s">
        <v>431</v>
      </c>
      <c r="L1063" t="s">
        <v>434</v>
      </c>
    </row>
    <row r="1064" spans="1:12" ht="12.75">
      <c r="A1064" s="2">
        <v>39371</v>
      </c>
      <c r="B1064" t="s">
        <v>1882</v>
      </c>
      <c r="C1064">
        <v>9050</v>
      </c>
      <c r="D1064">
        <v>197185</v>
      </c>
      <c r="E1064" s="25">
        <v>639173</v>
      </c>
      <c r="F1064">
        <v>108</v>
      </c>
      <c r="G1064" t="s">
        <v>355</v>
      </c>
      <c r="H1064" s="21">
        <f t="shared" si="19"/>
        <v>690306.84</v>
      </c>
      <c r="I1064" t="s">
        <v>1883</v>
      </c>
      <c r="J1064">
        <v>4020</v>
      </c>
      <c r="K1064" t="s">
        <v>431</v>
      </c>
      <c r="L1064" t="s">
        <v>434</v>
      </c>
    </row>
    <row r="1065" spans="1:12" ht="12.75">
      <c r="A1065" s="2">
        <v>39371</v>
      </c>
      <c r="B1065" t="s">
        <v>1884</v>
      </c>
      <c r="C1065">
        <v>9050</v>
      </c>
      <c r="D1065">
        <v>285104</v>
      </c>
      <c r="E1065" s="25">
        <v>-639173</v>
      </c>
      <c r="F1065">
        <v>0</v>
      </c>
      <c r="G1065" t="s">
        <v>355</v>
      </c>
      <c r="H1065" s="21">
        <f t="shared" si="19"/>
        <v>0</v>
      </c>
      <c r="I1065" t="s">
        <v>1025</v>
      </c>
      <c r="J1065">
        <v>4020</v>
      </c>
      <c r="K1065" t="s">
        <v>431</v>
      </c>
      <c r="L1065" t="s">
        <v>434</v>
      </c>
    </row>
    <row r="1066" spans="1:12" ht="12.75">
      <c r="A1066" s="2">
        <v>39372</v>
      </c>
      <c r="B1066" t="s">
        <v>1018</v>
      </c>
      <c r="C1066">
        <v>9618</v>
      </c>
      <c r="D1066">
        <v>250909</v>
      </c>
      <c r="E1066" s="25">
        <v>676220</v>
      </c>
      <c r="F1066">
        <v>20</v>
      </c>
      <c r="G1066" t="s">
        <v>355</v>
      </c>
      <c r="H1066" s="21">
        <f t="shared" si="19"/>
        <v>135244</v>
      </c>
      <c r="I1066" t="s">
        <v>1019</v>
      </c>
      <c r="J1066">
        <v>1510</v>
      </c>
      <c r="K1066" t="s">
        <v>431</v>
      </c>
      <c r="L1066" t="s">
        <v>434</v>
      </c>
    </row>
    <row r="1067" spans="1:12" ht="12.75">
      <c r="A1067" s="2">
        <v>39372</v>
      </c>
      <c r="B1067" t="s">
        <v>1020</v>
      </c>
      <c r="C1067">
        <v>9618</v>
      </c>
      <c r="D1067">
        <v>258577</v>
      </c>
      <c r="E1067" s="25">
        <v>-676220</v>
      </c>
      <c r="F1067">
        <v>0</v>
      </c>
      <c r="G1067" t="s">
        <v>355</v>
      </c>
      <c r="H1067" s="21">
        <f t="shared" si="19"/>
        <v>0</v>
      </c>
      <c r="I1067" t="s">
        <v>1021</v>
      </c>
      <c r="J1067">
        <v>1510</v>
      </c>
      <c r="K1067" t="s">
        <v>431</v>
      </c>
      <c r="L1067" t="s">
        <v>434</v>
      </c>
    </row>
    <row r="1068" spans="1:12" ht="12.75">
      <c r="A1068" s="2">
        <v>39372</v>
      </c>
      <c r="B1068" t="s">
        <v>1068</v>
      </c>
      <c r="C1068">
        <v>9668</v>
      </c>
      <c r="D1068">
        <v>254871</v>
      </c>
      <c r="E1068" s="25">
        <v>2535717</v>
      </c>
      <c r="F1068">
        <v>20</v>
      </c>
      <c r="G1068" t="s">
        <v>355</v>
      </c>
      <c r="H1068" s="21">
        <f t="shared" si="19"/>
        <v>507143.4</v>
      </c>
      <c r="I1068" t="s">
        <v>1069</v>
      </c>
      <c r="J1068">
        <v>1010</v>
      </c>
      <c r="K1068" t="s">
        <v>431</v>
      </c>
      <c r="L1068" t="s">
        <v>434</v>
      </c>
    </row>
    <row r="1069" spans="1:12" ht="12.75">
      <c r="A1069" s="2">
        <v>39372</v>
      </c>
      <c r="B1069" t="s">
        <v>1070</v>
      </c>
      <c r="C1069">
        <v>9668</v>
      </c>
      <c r="D1069">
        <v>263996</v>
      </c>
      <c r="E1069" s="25">
        <v>-2535717</v>
      </c>
      <c r="F1069">
        <v>0</v>
      </c>
      <c r="G1069" t="s">
        <v>355</v>
      </c>
      <c r="H1069" s="21">
        <f t="shared" si="19"/>
        <v>0</v>
      </c>
      <c r="I1069" t="s">
        <v>1071</v>
      </c>
      <c r="J1069">
        <v>1010</v>
      </c>
      <c r="K1069" t="s">
        <v>431</v>
      </c>
      <c r="L1069" t="s">
        <v>434</v>
      </c>
    </row>
    <row r="1070" spans="1:12" ht="12.75">
      <c r="A1070" s="2">
        <v>39372</v>
      </c>
      <c r="B1070" t="s">
        <v>1083</v>
      </c>
      <c r="C1070">
        <v>9869</v>
      </c>
      <c r="D1070">
        <v>284461</v>
      </c>
      <c r="E1070" s="25">
        <v>450000</v>
      </c>
      <c r="F1070">
        <v>20</v>
      </c>
      <c r="G1070" t="s">
        <v>355</v>
      </c>
      <c r="H1070" s="21">
        <f t="shared" si="19"/>
        <v>90000</v>
      </c>
      <c r="I1070" t="s">
        <v>1084</v>
      </c>
      <c r="J1070">
        <v>1510</v>
      </c>
      <c r="K1070" t="s">
        <v>431</v>
      </c>
      <c r="L1070" t="s">
        <v>434</v>
      </c>
    </row>
    <row r="1071" spans="1:12" ht="12.75">
      <c r="A1071" s="2">
        <v>39372</v>
      </c>
      <c r="B1071" t="s">
        <v>1086</v>
      </c>
      <c r="C1071">
        <v>9869</v>
      </c>
      <c r="D1071">
        <v>312689</v>
      </c>
      <c r="E1071" s="25">
        <v>-450000</v>
      </c>
      <c r="F1071">
        <v>0</v>
      </c>
      <c r="G1071" t="s">
        <v>355</v>
      </c>
      <c r="H1071" s="21">
        <f t="shared" si="19"/>
        <v>0</v>
      </c>
      <c r="I1071" t="s">
        <v>1089</v>
      </c>
      <c r="J1071">
        <v>1510</v>
      </c>
      <c r="K1071" t="s">
        <v>431</v>
      </c>
      <c r="L1071" t="s">
        <v>434</v>
      </c>
    </row>
    <row r="1072" spans="1:12" ht="12.75">
      <c r="A1072" s="2">
        <v>39372</v>
      </c>
      <c r="B1072" t="s">
        <v>1091</v>
      </c>
      <c r="C1072">
        <v>4585</v>
      </c>
      <c r="D1072">
        <v>2437</v>
      </c>
      <c r="E1072" s="25">
        <v>4563468</v>
      </c>
      <c r="F1072">
        <v>5</v>
      </c>
      <c r="G1072" t="s">
        <v>355</v>
      </c>
      <c r="H1072" s="21">
        <f t="shared" si="19"/>
        <v>228173.4</v>
      </c>
      <c r="I1072" t="s">
        <v>1092</v>
      </c>
      <c r="J1072">
        <v>1510</v>
      </c>
      <c r="K1072" t="s">
        <v>431</v>
      </c>
      <c r="L1072" t="s">
        <v>434</v>
      </c>
    </row>
    <row r="1073" spans="1:12" ht="12.75">
      <c r="A1073" s="2">
        <v>39372</v>
      </c>
      <c r="B1073" t="s">
        <v>1093</v>
      </c>
      <c r="C1073">
        <v>4585</v>
      </c>
      <c r="D1073">
        <v>263815</v>
      </c>
      <c r="E1073" s="25">
        <v>-4563468</v>
      </c>
      <c r="F1073">
        <v>0</v>
      </c>
      <c r="G1073" t="s">
        <v>355</v>
      </c>
      <c r="H1073" s="21">
        <f t="shared" si="19"/>
        <v>0</v>
      </c>
      <c r="I1073" t="s">
        <v>1071</v>
      </c>
      <c r="J1073">
        <v>1510</v>
      </c>
      <c r="K1073" t="s">
        <v>431</v>
      </c>
      <c r="L1073" t="s">
        <v>434</v>
      </c>
    </row>
    <row r="1074" spans="1:12" s="54" customFormat="1" ht="12.75">
      <c r="A1074" s="2">
        <v>39372</v>
      </c>
      <c r="B1074" t="s">
        <v>530</v>
      </c>
      <c r="C1074">
        <v>5460</v>
      </c>
      <c r="D1074">
        <v>7363</v>
      </c>
      <c r="E1074" s="25">
        <v>72222</v>
      </c>
      <c r="F1074">
        <v>0.9</v>
      </c>
      <c r="G1074" t="s">
        <v>355</v>
      </c>
      <c r="H1074" s="21">
        <f t="shared" si="19"/>
        <v>649.998</v>
      </c>
      <c r="I1074" t="s">
        <v>531</v>
      </c>
      <c r="J1074">
        <v>1510</v>
      </c>
      <c r="K1074" t="s">
        <v>431</v>
      </c>
      <c r="L1074" t="s">
        <v>434</v>
      </c>
    </row>
    <row r="1075" spans="1:12" ht="12.75">
      <c r="A1075" s="2">
        <v>39372</v>
      </c>
      <c r="B1075" t="s">
        <v>532</v>
      </c>
      <c r="C1075">
        <v>5460</v>
      </c>
      <c r="D1075">
        <v>278808</v>
      </c>
      <c r="E1075" s="25">
        <v>-72222</v>
      </c>
      <c r="F1075">
        <v>0</v>
      </c>
      <c r="G1075" t="s">
        <v>355</v>
      </c>
      <c r="H1075" s="21">
        <f t="shared" si="19"/>
        <v>0</v>
      </c>
      <c r="I1075" t="s">
        <v>533</v>
      </c>
      <c r="J1075">
        <v>1510</v>
      </c>
      <c r="K1075" t="s">
        <v>431</v>
      </c>
      <c r="L1075" t="s">
        <v>434</v>
      </c>
    </row>
    <row r="1076" spans="1:12" ht="12.75">
      <c r="A1076" s="2">
        <v>39372</v>
      </c>
      <c r="B1076" t="s">
        <v>1786</v>
      </c>
      <c r="C1076">
        <v>4935</v>
      </c>
      <c r="D1076">
        <v>3796</v>
      </c>
      <c r="E1076" s="25">
        <v>14854</v>
      </c>
      <c r="F1076">
        <v>293.52</v>
      </c>
      <c r="G1076" t="s">
        <v>355</v>
      </c>
      <c r="H1076" s="21">
        <f t="shared" si="19"/>
        <v>43599.4608</v>
      </c>
      <c r="I1076" t="s">
        <v>1787</v>
      </c>
      <c r="J1076">
        <v>4020</v>
      </c>
      <c r="K1076" t="s">
        <v>431</v>
      </c>
      <c r="L1076" t="s">
        <v>434</v>
      </c>
    </row>
    <row r="1077" spans="1:12" ht="12.75">
      <c r="A1077" s="2">
        <v>39372</v>
      </c>
      <c r="B1077" t="s">
        <v>1788</v>
      </c>
      <c r="C1077">
        <v>4935</v>
      </c>
      <c r="D1077">
        <v>274805</v>
      </c>
      <c r="E1077" s="25">
        <v>-14854</v>
      </c>
      <c r="F1077">
        <v>0</v>
      </c>
      <c r="G1077" t="s">
        <v>355</v>
      </c>
      <c r="H1077" s="21">
        <f t="shared" si="19"/>
        <v>0</v>
      </c>
      <c r="I1077" t="s">
        <v>1102</v>
      </c>
      <c r="J1077">
        <v>4020</v>
      </c>
      <c r="K1077" t="s">
        <v>431</v>
      </c>
      <c r="L1077" t="s">
        <v>434</v>
      </c>
    </row>
    <row r="1078" spans="1:12" ht="12.75">
      <c r="A1078" s="2">
        <v>39372</v>
      </c>
      <c r="B1078" t="s">
        <v>1795</v>
      </c>
      <c r="C1078">
        <v>4505</v>
      </c>
      <c r="D1078">
        <v>2108</v>
      </c>
      <c r="E1078">
        <v>1</v>
      </c>
      <c r="F1078">
        <v>20</v>
      </c>
      <c r="G1078" t="s">
        <v>355</v>
      </c>
      <c r="H1078" s="21">
        <f t="shared" si="19"/>
        <v>0.2</v>
      </c>
      <c r="I1078" t="s">
        <v>1099</v>
      </c>
      <c r="J1078">
        <v>1510</v>
      </c>
      <c r="K1078" t="s">
        <v>431</v>
      </c>
      <c r="L1078" t="s">
        <v>434</v>
      </c>
    </row>
    <row r="1079" spans="1:12" ht="12.75">
      <c r="A1079" s="2">
        <v>39372</v>
      </c>
      <c r="B1079" t="s">
        <v>1796</v>
      </c>
      <c r="C1079">
        <v>4505</v>
      </c>
      <c r="D1079">
        <v>178257</v>
      </c>
      <c r="E1079">
        <v>-1</v>
      </c>
      <c r="F1079">
        <v>0</v>
      </c>
      <c r="G1079" t="s">
        <v>355</v>
      </c>
      <c r="H1079" s="21">
        <f t="shared" si="19"/>
        <v>0</v>
      </c>
      <c r="I1079" t="s">
        <v>1102</v>
      </c>
      <c r="J1079">
        <v>1510</v>
      </c>
      <c r="K1079" t="s">
        <v>431</v>
      </c>
      <c r="L1079" t="s">
        <v>434</v>
      </c>
    </row>
    <row r="1080" spans="1:12" ht="12.75">
      <c r="A1080" s="2">
        <v>39372</v>
      </c>
      <c r="B1080" t="s">
        <v>1820</v>
      </c>
      <c r="C1080">
        <v>9924</v>
      </c>
      <c r="D1080">
        <v>290704</v>
      </c>
      <c r="E1080" s="25">
        <v>16500</v>
      </c>
      <c r="F1080">
        <v>20</v>
      </c>
      <c r="G1080" t="s">
        <v>355</v>
      </c>
      <c r="H1080" s="21">
        <f t="shared" si="19"/>
        <v>3300</v>
      </c>
      <c r="I1080" t="s">
        <v>1821</v>
      </c>
      <c r="J1080">
        <v>1510</v>
      </c>
      <c r="K1080" t="s">
        <v>431</v>
      </c>
      <c r="L1080" t="s">
        <v>434</v>
      </c>
    </row>
    <row r="1081" spans="1:12" ht="12.75">
      <c r="A1081" s="2">
        <v>39372</v>
      </c>
      <c r="B1081" t="s">
        <v>1822</v>
      </c>
      <c r="C1081">
        <v>9924</v>
      </c>
      <c r="D1081">
        <v>290705</v>
      </c>
      <c r="E1081" s="25">
        <v>-16500</v>
      </c>
      <c r="F1081">
        <v>0</v>
      </c>
      <c r="G1081" t="s">
        <v>355</v>
      </c>
      <c r="H1081" s="21">
        <f t="shared" si="19"/>
        <v>0</v>
      </c>
      <c r="I1081" t="s">
        <v>1823</v>
      </c>
      <c r="J1081">
        <v>1510</v>
      </c>
      <c r="K1081" t="s">
        <v>431</v>
      </c>
      <c r="L1081" t="s">
        <v>434</v>
      </c>
    </row>
    <row r="1082" spans="1:12" ht="12.75">
      <c r="A1082" s="2">
        <v>39372</v>
      </c>
      <c r="B1082" t="s">
        <v>425</v>
      </c>
      <c r="C1082">
        <v>9733</v>
      </c>
      <c r="D1082">
        <v>265313</v>
      </c>
      <c r="E1082" s="25">
        <v>5457</v>
      </c>
      <c r="F1082">
        <v>20</v>
      </c>
      <c r="G1082" t="s">
        <v>355</v>
      </c>
      <c r="H1082" s="21">
        <f t="shared" si="19"/>
        <v>1091.4</v>
      </c>
      <c r="I1082" t="s">
        <v>1836</v>
      </c>
      <c r="J1082">
        <v>1510</v>
      </c>
      <c r="K1082" t="s">
        <v>431</v>
      </c>
      <c r="L1082" t="s">
        <v>434</v>
      </c>
    </row>
    <row r="1083" spans="1:12" s="54" customFormat="1" ht="12.75">
      <c r="A1083" s="2">
        <v>39372</v>
      </c>
      <c r="B1083" t="s">
        <v>425</v>
      </c>
      <c r="C1083">
        <v>9733</v>
      </c>
      <c r="D1083">
        <v>265313</v>
      </c>
      <c r="E1083" s="25">
        <v>192305</v>
      </c>
      <c r="F1083">
        <v>20</v>
      </c>
      <c r="G1083" t="s">
        <v>355</v>
      </c>
      <c r="H1083" s="21">
        <f t="shared" si="19"/>
        <v>38461</v>
      </c>
      <c r="I1083" t="s">
        <v>1837</v>
      </c>
      <c r="J1083">
        <v>1510</v>
      </c>
      <c r="K1083" t="s">
        <v>431</v>
      </c>
      <c r="L1083" t="s">
        <v>434</v>
      </c>
    </row>
    <row r="1084" spans="1:12" ht="12.75">
      <c r="A1084" s="2">
        <v>39372</v>
      </c>
      <c r="B1084" t="s">
        <v>1838</v>
      </c>
      <c r="C1084">
        <v>9733</v>
      </c>
      <c r="D1084">
        <v>265314</v>
      </c>
      <c r="E1084" s="25">
        <v>-192305</v>
      </c>
      <c r="F1084">
        <v>0</v>
      </c>
      <c r="G1084" t="s">
        <v>355</v>
      </c>
      <c r="H1084" s="21">
        <f t="shared" si="19"/>
        <v>0</v>
      </c>
      <c r="I1084" t="s">
        <v>1839</v>
      </c>
      <c r="J1084">
        <v>1510</v>
      </c>
      <c r="K1084" t="s">
        <v>431</v>
      </c>
      <c r="L1084" t="s">
        <v>434</v>
      </c>
    </row>
    <row r="1085" spans="1:12" ht="12.75">
      <c r="A1085" s="2">
        <v>39372</v>
      </c>
      <c r="B1085" t="s">
        <v>427</v>
      </c>
      <c r="C1085">
        <v>9733</v>
      </c>
      <c r="D1085">
        <v>265315</v>
      </c>
      <c r="E1085" s="25">
        <v>-5457</v>
      </c>
      <c r="F1085">
        <v>0</v>
      </c>
      <c r="G1085" t="s">
        <v>355</v>
      </c>
      <c r="H1085" s="21">
        <f t="shared" si="19"/>
        <v>0</v>
      </c>
      <c r="I1085" t="s">
        <v>1840</v>
      </c>
      <c r="J1085">
        <v>1510</v>
      </c>
      <c r="K1085" t="s">
        <v>431</v>
      </c>
      <c r="L1085" t="s">
        <v>434</v>
      </c>
    </row>
    <row r="1086" spans="1:12" ht="12.75">
      <c r="A1086" s="2">
        <v>39372</v>
      </c>
      <c r="B1086" t="s">
        <v>1852</v>
      </c>
      <c r="C1086">
        <v>4749</v>
      </c>
      <c r="D1086">
        <v>2861</v>
      </c>
      <c r="E1086" s="25">
        <v>3225</v>
      </c>
      <c r="F1086">
        <v>3</v>
      </c>
      <c r="G1086" t="s">
        <v>355</v>
      </c>
      <c r="H1086" s="21">
        <f t="shared" si="19"/>
        <v>96.75</v>
      </c>
      <c r="I1086" t="s">
        <v>1853</v>
      </c>
      <c r="J1086">
        <v>1510</v>
      </c>
      <c r="K1086" t="s">
        <v>431</v>
      </c>
      <c r="L1086" t="s">
        <v>434</v>
      </c>
    </row>
    <row r="1087" spans="1:12" ht="12.75">
      <c r="A1087" s="2">
        <v>39372</v>
      </c>
      <c r="B1087" t="s">
        <v>1854</v>
      </c>
      <c r="C1087">
        <v>4749</v>
      </c>
      <c r="D1087">
        <v>302799</v>
      </c>
      <c r="E1087" s="25">
        <v>-3225</v>
      </c>
      <c r="F1087">
        <v>0</v>
      </c>
      <c r="G1087" t="s">
        <v>355</v>
      </c>
      <c r="H1087" s="21">
        <f t="shared" si="19"/>
        <v>0</v>
      </c>
      <c r="I1087" t="s">
        <v>1823</v>
      </c>
      <c r="J1087">
        <v>1510</v>
      </c>
      <c r="K1087" t="s">
        <v>431</v>
      </c>
      <c r="L1087" t="s">
        <v>434</v>
      </c>
    </row>
    <row r="1088" spans="1:12" ht="12.75">
      <c r="A1088" s="2">
        <v>39372</v>
      </c>
      <c r="B1088" t="s">
        <v>1877</v>
      </c>
      <c r="C1088">
        <v>9624</v>
      </c>
      <c r="D1088">
        <v>251102</v>
      </c>
      <c r="E1088" s="25">
        <v>90000</v>
      </c>
      <c r="F1088">
        <v>20</v>
      </c>
      <c r="G1088" t="s">
        <v>355</v>
      </c>
      <c r="H1088" s="21">
        <f t="shared" si="19"/>
        <v>18000</v>
      </c>
      <c r="I1088" t="s">
        <v>994</v>
      </c>
      <c r="J1088">
        <v>1010</v>
      </c>
      <c r="K1088" t="s">
        <v>431</v>
      </c>
      <c r="L1088" t="s">
        <v>434</v>
      </c>
    </row>
    <row r="1089" spans="1:12" ht="12.75">
      <c r="A1089" s="2">
        <v>39372</v>
      </c>
      <c r="B1089" t="s">
        <v>1878</v>
      </c>
      <c r="C1089">
        <v>9624</v>
      </c>
      <c r="D1089">
        <v>251103</v>
      </c>
      <c r="E1089" s="25">
        <v>-90000</v>
      </c>
      <c r="F1089">
        <v>0</v>
      </c>
      <c r="G1089" t="s">
        <v>355</v>
      </c>
      <c r="H1089" s="21">
        <f t="shared" si="19"/>
        <v>0</v>
      </c>
      <c r="I1089" t="s">
        <v>1004</v>
      </c>
      <c r="J1089">
        <v>1010</v>
      </c>
      <c r="K1089" t="s">
        <v>431</v>
      </c>
      <c r="L1089" t="s">
        <v>434</v>
      </c>
    </row>
    <row r="1090" spans="1:12" ht="12.75">
      <c r="A1090" s="2">
        <v>39373</v>
      </c>
      <c r="B1090" t="s">
        <v>981</v>
      </c>
      <c r="C1090">
        <v>10295</v>
      </c>
      <c r="D1090">
        <v>343102</v>
      </c>
      <c r="E1090" s="25">
        <v>-6045419</v>
      </c>
      <c r="F1090">
        <v>0</v>
      </c>
      <c r="G1090" t="s">
        <v>355</v>
      </c>
      <c r="H1090" s="21">
        <f t="shared" si="19"/>
        <v>0</v>
      </c>
      <c r="I1090" t="s">
        <v>982</v>
      </c>
      <c r="J1090">
        <v>3520</v>
      </c>
      <c r="K1090" t="s">
        <v>431</v>
      </c>
      <c r="L1090" t="s">
        <v>434</v>
      </c>
    </row>
    <row r="1091" spans="1:12" ht="12.75">
      <c r="A1091" s="2">
        <v>39373</v>
      </c>
      <c r="B1091" t="s">
        <v>1018</v>
      </c>
      <c r="C1091">
        <v>9618</v>
      </c>
      <c r="D1091">
        <v>250909</v>
      </c>
      <c r="E1091" s="25">
        <v>505655</v>
      </c>
      <c r="F1091">
        <v>20</v>
      </c>
      <c r="G1091" t="s">
        <v>355</v>
      </c>
      <c r="H1091" s="21">
        <f t="shared" si="19"/>
        <v>101131</v>
      </c>
      <c r="I1091" t="s">
        <v>1019</v>
      </c>
      <c r="J1091">
        <v>1510</v>
      </c>
      <c r="K1091" t="s">
        <v>431</v>
      </c>
      <c r="L1091" t="s">
        <v>434</v>
      </c>
    </row>
    <row r="1092" spans="1:12" ht="12.75">
      <c r="A1092" s="2">
        <v>39373</v>
      </c>
      <c r="B1092" t="s">
        <v>1020</v>
      </c>
      <c r="C1092">
        <v>9618</v>
      </c>
      <c r="D1092">
        <v>258577</v>
      </c>
      <c r="E1092" s="25">
        <v>-505655</v>
      </c>
      <c r="F1092">
        <v>0</v>
      </c>
      <c r="G1092" t="s">
        <v>355</v>
      </c>
      <c r="H1092" s="21">
        <f t="shared" si="19"/>
        <v>0</v>
      </c>
      <c r="I1092" t="s">
        <v>1022</v>
      </c>
      <c r="J1092">
        <v>1510</v>
      </c>
      <c r="K1092" t="s">
        <v>431</v>
      </c>
      <c r="L1092" t="s">
        <v>434</v>
      </c>
    </row>
    <row r="1093" spans="1:12" ht="12.75">
      <c r="A1093" s="2">
        <v>39373</v>
      </c>
      <c r="B1093" t="s">
        <v>1031</v>
      </c>
      <c r="C1093">
        <v>9412</v>
      </c>
      <c r="D1093">
        <v>277310</v>
      </c>
      <c r="E1093" s="25">
        <v>5000</v>
      </c>
      <c r="F1093">
        <v>100</v>
      </c>
      <c r="G1093" t="s">
        <v>355</v>
      </c>
      <c r="H1093" s="21">
        <f t="shared" si="19"/>
        <v>5000</v>
      </c>
      <c r="I1093" t="s">
        <v>1032</v>
      </c>
      <c r="J1093">
        <v>4020</v>
      </c>
      <c r="K1093" t="s">
        <v>431</v>
      </c>
      <c r="L1093" t="s">
        <v>434</v>
      </c>
    </row>
    <row r="1094" spans="1:12" ht="12.75">
      <c r="A1094" s="2">
        <v>39373</v>
      </c>
      <c r="B1094" t="s">
        <v>1033</v>
      </c>
      <c r="C1094">
        <v>9412</v>
      </c>
      <c r="D1094">
        <v>277311</v>
      </c>
      <c r="E1094" s="25">
        <v>-5000</v>
      </c>
      <c r="F1094">
        <v>0</v>
      </c>
      <c r="G1094" t="s">
        <v>355</v>
      </c>
      <c r="H1094" s="21">
        <f t="shared" si="19"/>
        <v>0</v>
      </c>
      <c r="I1094" t="s">
        <v>990</v>
      </c>
      <c r="J1094">
        <v>4020</v>
      </c>
      <c r="K1094" t="s">
        <v>431</v>
      </c>
      <c r="L1094" t="s">
        <v>434</v>
      </c>
    </row>
    <row r="1095" spans="1:12" ht="12.75">
      <c r="A1095" s="2">
        <v>39373</v>
      </c>
      <c r="B1095" t="s">
        <v>1034</v>
      </c>
      <c r="C1095">
        <v>9550</v>
      </c>
      <c r="D1095">
        <v>242485</v>
      </c>
      <c r="E1095" s="25">
        <v>8345</v>
      </c>
      <c r="F1095">
        <v>30</v>
      </c>
      <c r="G1095" t="s">
        <v>355</v>
      </c>
      <c r="H1095" s="21">
        <f aca="true" t="shared" si="20" ref="H1095:H1158">E1095*F1095/100</f>
        <v>2503.5</v>
      </c>
      <c r="I1095" t="s">
        <v>1035</v>
      </c>
      <c r="J1095">
        <v>1010</v>
      </c>
      <c r="K1095" t="s">
        <v>431</v>
      </c>
      <c r="L1095" t="s">
        <v>434</v>
      </c>
    </row>
    <row r="1096" spans="1:12" ht="12.75">
      <c r="A1096" s="2">
        <v>39373</v>
      </c>
      <c r="B1096" t="s">
        <v>1036</v>
      </c>
      <c r="C1096">
        <v>9550</v>
      </c>
      <c r="D1096">
        <v>250194</v>
      </c>
      <c r="E1096" s="25">
        <v>-8345</v>
      </c>
      <c r="F1096">
        <v>0</v>
      </c>
      <c r="G1096" t="s">
        <v>355</v>
      </c>
      <c r="H1096" s="21">
        <f t="shared" si="20"/>
        <v>0</v>
      </c>
      <c r="I1096" t="s">
        <v>990</v>
      </c>
      <c r="J1096">
        <v>1010</v>
      </c>
      <c r="K1096" t="s">
        <v>431</v>
      </c>
      <c r="L1096" t="s">
        <v>434</v>
      </c>
    </row>
    <row r="1097" spans="1:12" ht="12.75">
      <c r="A1097" s="2">
        <v>39373</v>
      </c>
      <c r="B1097" t="s">
        <v>1075</v>
      </c>
      <c r="C1097">
        <v>9798</v>
      </c>
      <c r="D1097">
        <v>275546</v>
      </c>
      <c r="E1097" s="25">
        <v>830057</v>
      </c>
      <c r="F1097">
        <v>20</v>
      </c>
      <c r="G1097" t="s">
        <v>355</v>
      </c>
      <c r="H1097" s="21">
        <f t="shared" si="20"/>
        <v>166011.4</v>
      </c>
      <c r="I1097" t="s">
        <v>1076</v>
      </c>
      <c r="J1097">
        <v>1510</v>
      </c>
      <c r="K1097" t="s">
        <v>431</v>
      </c>
      <c r="L1097" t="s">
        <v>434</v>
      </c>
    </row>
    <row r="1098" spans="1:12" ht="12.75">
      <c r="A1098" s="2">
        <v>39373</v>
      </c>
      <c r="B1098" t="s">
        <v>1077</v>
      </c>
      <c r="C1098">
        <v>9798</v>
      </c>
      <c r="D1098">
        <v>282479</v>
      </c>
      <c r="E1098" s="25">
        <v>-830057</v>
      </c>
      <c r="F1098">
        <v>0</v>
      </c>
      <c r="G1098" t="s">
        <v>355</v>
      </c>
      <c r="H1098" s="21">
        <f t="shared" si="20"/>
        <v>0</v>
      </c>
      <c r="I1098" t="s">
        <v>1078</v>
      </c>
      <c r="J1098">
        <v>1510</v>
      </c>
      <c r="K1098" t="s">
        <v>431</v>
      </c>
      <c r="L1098" t="s">
        <v>434</v>
      </c>
    </row>
    <row r="1099" spans="1:12" ht="12.75">
      <c r="A1099" s="2">
        <v>39373</v>
      </c>
      <c r="B1099" t="s">
        <v>1079</v>
      </c>
      <c r="C1099">
        <v>9015</v>
      </c>
      <c r="D1099">
        <v>195616</v>
      </c>
      <c r="E1099">
        <v>2</v>
      </c>
      <c r="F1099">
        <v>10</v>
      </c>
      <c r="G1099" t="s">
        <v>355</v>
      </c>
      <c r="H1099" s="21">
        <f t="shared" si="20"/>
        <v>0.2</v>
      </c>
      <c r="I1099" t="s">
        <v>1080</v>
      </c>
      <c r="J1099">
        <v>1510</v>
      </c>
      <c r="K1099" t="s">
        <v>431</v>
      </c>
      <c r="L1099" t="s">
        <v>434</v>
      </c>
    </row>
    <row r="1100" spans="1:12" ht="12.75">
      <c r="A1100" s="2">
        <v>39373</v>
      </c>
      <c r="B1100" t="s">
        <v>1081</v>
      </c>
      <c r="C1100">
        <v>9015</v>
      </c>
      <c r="D1100">
        <v>303616</v>
      </c>
      <c r="E1100">
        <v>-2</v>
      </c>
      <c r="F1100">
        <v>0</v>
      </c>
      <c r="G1100" t="s">
        <v>355</v>
      </c>
      <c r="H1100" s="21">
        <f t="shared" si="20"/>
        <v>0</v>
      </c>
      <c r="I1100" t="s">
        <v>1082</v>
      </c>
      <c r="J1100">
        <v>1510</v>
      </c>
      <c r="K1100" t="s">
        <v>431</v>
      </c>
      <c r="L1100" t="s">
        <v>434</v>
      </c>
    </row>
    <row r="1101" spans="1:12" s="54" customFormat="1" ht="12.75">
      <c r="A1101" s="2">
        <v>39373</v>
      </c>
      <c r="B1101" t="s">
        <v>234</v>
      </c>
      <c r="C1101">
        <v>10094</v>
      </c>
      <c r="D1101">
        <v>315925</v>
      </c>
      <c r="E1101" s="25">
        <v>1803</v>
      </c>
      <c r="F1101">
        <v>151</v>
      </c>
      <c r="G1101" t="s">
        <v>355</v>
      </c>
      <c r="H1101" s="21">
        <f t="shared" si="20"/>
        <v>2722.53</v>
      </c>
      <c r="I1101" t="s">
        <v>235</v>
      </c>
      <c r="J1101">
        <v>1510</v>
      </c>
      <c r="K1101" t="s">
        <v>431</v>
      </c>
      <c r="L1101" t="s">
        <v>434</v>
      </c>
    </row>
    <row r="1102" spans="1:12" s="54" customFormat="1" ht="12.75">
      <c r="A1102" s="2">
        <v>39373</v>
      </c>
      <c r="B1102" t="s">
        <v>236</v>
      </c>
      <c r="C1102">
        <v>10094</v>
      </c>
      <c r="D1102">
        <v>315928</v>
      </c>
      <c r="E1102" s="25">
        <v>-1803</v>
      </c>
      <c r="F1102">
        <v>0</v>
      </c>
      <c r="G1102" t="s">
        <v>355</v>
      </c>
      <c r="H1102" s="21">
        <f t="shared" si="20"/>
        <v>0</v>
      </c>
      <c r="I1102" t="s">
        <v>237</v>
      </c>
      <c r="J1102">
        <v>1510</v>
      </c>
      <c r="K1102" t="s">
        <v>431</v>
      </c>
      <c r="L1102" t="s">
        <v>434</v>
      </c>
    </row>
    <row r="1103" spans="1:12" ht="12.75">
      <c r="A1103" s="2">
        <v>39373</v>
      </c>
      <c r="B1103" t="s">
        <v>425</v>
      </c>
      <c r="C1103">
        <v>9733</v>
      </c>
      <c r="D1103">
        <v>265313</v>
      </c>
      <c r="E1103">
        <v>193</v>
      </c>
      <c r="F1103">
        <v>20</v>
      </c>
      <c r="G1103" t="s">
        <v>355</v>
      </c>
      <c r="H1103" s="21">
        <f t="shared" si="20"/>
        <v>38.6</v>
      </c>
      <c r="I1103" t="s">
        <v>1836</v>
      </c>
      <c r="J1103">
        <v>1510</v>
      </c>
      <c r="K1103" t="s">
        <v>431</v>
      </c>
      <c r="L1103" t="s">
        <v>434</v>
      </c>
    </row>
    <row r="1104" spans="1:12" ht="12.75">
      <c r="A1104" s="2">
        <v>39373</v>
      </c>
      <c r="B1104" t="s">
        <v>427</v>
      </c>
      <c r="C1104">
        <v>9733</v>
      </c>
      <c r="D1104">
        <v>265315</v>
      </c>
      <c r="E1104">
        <v>-193</v>
      </c>
      <c r="F1104">
        <v>0</v>
      </c>
      <c r="G1104" t="s">
        <v>355</v>
      </c>
      <c r="H1104" s="21">
        <f t="shared" si="20"/>
        <v>0</v>
      </c>
      <c r="I1104" t="s">
        <v>1840</v>
      </c>
      <c r="J1104">
        <v>1510</v>
      </c>
      <c r="K1104" t="s">
        <v>431</v>
      </c>
      <c r="L1104" t="s">
        <v>434</v>
      </c>
    </row>
    <row r="1105" spans="1:12" ht="12.75">
      <c r="A1105" s="2">
        <v>39373</v>
      </c>
      <c r="B1105" t="s">
        <v>207</v>
      </c>
      <c r="C1105">
        <v>7872</v>
      </c>
      <c r="D1105">
        <v>120608</v>
      </c>
      <c r="E1105" s="25">
        <v>23514</v>
      </c>
      <c r="F1105">
        <v>180</v>
      </c>
      <c r="G1105" t="s">
        <v>355</v>
      </c>
      <c r="H1105" s="21">
        <f t="shared" si="20"/>
        <v>42325.2</v>
      </c>
      <c r="I1105" t="s">
        <v>1879</v>
      </c>
      <c r="J1105">
        <v>4020</v>
      </c>
      <c r="K1105" t="s">
        <v>431</v>
      </c>
      <c r="L1105" t="s">
        <v>434</v>
      </c>
    </row>
    <row r="1106" spans="1:12" ht="12.75">
      <c r="A1106" s="2">
        <v>39373</v>
      </c>
      <c r="B1106" t="s">
        <v>751</v>
      </c>
      <c r="C1106">
        <v>7872</v>
      </c>
      <c r="D1106">
        <v>294857</v>
      </c>
      <c r="E1106" s="25">
        <v>-23514</v>
      </c>
      <c r="F1106">
        <v>0</v>
      </c>
      <c r="G1106" t="s">
        <v>355</v>
      </c>
      <c r="H1106" s="21">
        <f t="shared" si="20"/>
        <v>0</v>
      </c>
      <c r="I1106" t="s">
        <v>1880</v>
      </c>
      <c r="J1106">
        <v>4020</v>
      </c>
      <c r="K1106" t="s">
        <v>431</v>
      </c>
      <c r="L1106" t="s">
        <v>434</v>
      </c>
    </row>
    <row r="1107" spans="1:12" ht="12.75">
      <c r="A1107" s="2">
        <v>39374</v>
      </c>
      <c r="B1107" t="s">
        <v>942</v>
      </c>
      <c r="C1107">
        <v>9347</v>
      </c>
      <c r="D1107">
        <v>222862</v>
      </c>
      <c r="E1107" s="25">
        <v>344259</v>
      </c>
      <c r="F1107">
        <v>20</v>
      </c>
      <c r="G1107" t="s">
        <v>355</v>
      </c>
      <c r="H1107" s="21">
        <f t="shared" si="20"/>
        <v>68851.8</v>
      </c>
      <c r="I1107" t="s">
        <v>983</v>
      </c>
      <c r="J1107">
        <v>1510</v>
      </c>
      <c r="K1107" t="s">
        <v>431</v>
      </c>
      <c r="L1107" t="s">
        <v>434</v>
      </c>
    </row>
    <row r="1108" spans="1:12" ht="12.75">
      <c r="A1108" s="2">
        <v>39374</v>
      </c>
      <c r="B1108" t="s">
        <v>984</v>
      </c>
      <c r="C1108">
        <v>9347</v>
      </c>
      <c r="D1108">
        <v>222864</v>
      </c>
      <c r="E1108" s="25">
        <v>-344259</v>
      </c>
      <c r="F1108">
        <v>0</v>
      </c>
      <c r="G1108" t="s">
        <v>355</v>
      </c>
      <c r="H1108" s="21">
        <f t="shared" si="20"/>
        <v>0</v>
      </c>
      <c r="I1108" t="s">
        <v>985</v>
      </c>
      <c r="J1108">
        <v>1510</v>
      </c>
      <c r="K1108" t="s">
        <v>431</v>
      </c>
      <c r="L1108" t="s">
        <v>434</v>
      </c>
    </row>
    <row r="1109" spans="1:12" ht="12.75">
      <c r="A1109" s="2">
        <v>39374</v>
      </c>
      <c r="B1109" t="s">
        <v>1005</v>
      </c>
      <c r="C1109">
        <v>4128</v>
      </c>
      <c r="D1109">
        <v>529</v>
      </c>
      <c r="E1109" s="25">
        <v>13333</v>
      </c>
      <c r="F1109">
        <v>20</v>
      </c>
      <c r="G1109" t="s">
        <v>355</v>
      </c>
      <c r="H1109" s="21">
        <f t="shared" si="20"/>
        <v>2666.6</v>
      </c>
      <c r="I1109" t="s">
        <v>1006</v>
      </c>
      <c r="J1109">
        <v>1510</v>
      </c>
      <c r="K1109" t="s">
        <v>431</v>
      </c>
      <c r="L1109" t="s">
        <v>434</v>
      </c>
    </row>
    <row r="1110" spans="1:12" ht="12.75">
      <c r="A1110" s="2">
        <v>39374</v>
      </c>
      <c r="B1110" t="s">
        <v>1007</v>
      </c>
      <c r="C1110">
        <v>4128</v>
      </c>
      <c r="D1110">
        <v>250343</v>
      </c>
      <c r="E1110" s="25">
        <v>-13333</v>
      </c>
      <c r="F1110">
        <v>0</v>
      </c>
      <c r="G1110" t="s">
        <v>355</v>
      </c>
      <c r="H1110" s="21">
        <f t="shared" si="20"/>
        <v>0</v>
      </c>
      <c r="I1110" t="s">
        <v>991</v>
      </c>
      <c r="J1110">
        <v>1510</v>
      </c>
      <c r="K1110" t="s">
        <v>431</v>
      </c>
      <c r="L1110" t="s">
        <v>434</v>
      </c>
    </row>
    <row r="1111" spans="1:12" ht="12.75">
      <c r="A1111" s="2">
        <v>39374</v>
      </c>
      <c r="B1111" t="s">
        <v>703</v>
      </c>
      <c r="C1111">
        <v>9374</v>
      </c>
      <c r="D1111">
        <v>224427</v>
      </c>
      <c r="E1111" s="25">
        <v>1523492</v>
      </c>
      <c r="F1111">
        <v>20</v>
      </c>
      <c r="G1111" t="s">
        <v>355</v>
      </c>
      <c r="H1111" s="21">
        <f t="shared" si="20"/>
        <v>304698.4</v>
      </c>
      <c r="I1111" t="s">
        <v>1061</v>
      </c>
      <c r="J1111">
        <v>1510</v>
      </c>
      <c r="K1111" t="s">
        <v>431</v>
      </c>
      <c r="L1111" t="s">
        <v>434</v>
      </c>
    </row>
    <row r="1112" spans="1:12" s="54" customFormat="1" ht="12.75">
      <c r="A1112" s="2">
        <v>39374</v>
      </c>
      <c r="B1112" t="s">
        <v>251</v>
      </c>
      <c r="C1112">
        <v>9374</v>
      </c>
      <c r="D1112">
        <v>224428</v>
      </c>
      <c r="E1112" s="25">
        <v>-1523492</v>
      </c>
      <c r="F1112">
        <v>0</v>
      </c>
      <c r="G1112" t="s">
        <v>355</v>
      </c>
      <c r="H1112" s="21">
        <f t="shared" si="20"/>
        <v>0</v>
      </c>
      <c r="I1112" t="s">
        <v>1063</v>
      </c>
      <c r="J1112">
        <v>1510</v>
      </c>
      <c r="K1112" t="s">
        <v>431</v>
      </c>
      <c r="L1112" t="s">
        <v>434</v>
      </c>
    </row>
    <row r="1113" spans="1:12" ht="12.75">
      <c r="A1113" s="2">
        <v>39374</v>
      </c>
      <c r="B1113" t="s">
        <v>1608</v>
      </c>
      <c r="C1113">
        <v>9241</v>
      </c>
      <c r="D1113">
        <v>212039</v>
      </c>
      <c r="E1113" s="25">
        <v>23368</v>
      </c>
      <c r="F1113">
        <v>20</v>
      </c>
      <c r="G1113" t="s">
        <v>355</v>
      </c>
      <c r="H1113" s="21">
        <f t="shared" si="20"/>
        <v>4673.6</v>
      </c>
      <c r="I1113" t="s">
        <v>1084</v>
      </c>
      <c r="J1113">
        <v>1510</v>
      </c>
      <c r="K1113" t="s">
        <v>431</v>
      </c>
      <c r="L1113" t="s">
        <v>434</v>
      </c>
    </row>
    <row r="1114" spans="1:12" ht="12.75">
      <c r="A1114" s="2">
        <v>39374</v>
      </c>
      <c r="B1114" t="s">
        <v>1819</v>
      </c>
      <c r="C1114">
        <v>9241</v>
      </c>
      <c r="D1114">
        <v>212040</v>
      </c>
      <c r="E1114" s="25">
        <v>-23368</v>
      </c>
      <c r="F1114">
        <v>0</v>
      </c>
      <c r="G1114" t="s">
        <v>355</v>
      </c>
      <c r="H1114" s="21">
        <f t="shared" si="20"/>
        <v>0</v>
      </c>
      <c r="I1114" t="s">
        <v>1087</v>
      </c>
      <c r="J1114">
        <v>1510</v>
      </c>
      <c r="K1114" t="s">
        <v>431</v>
      </c>
      <c r="L1114" t="s">
        <v>434</v>
      </c>
    </row>
    <row r="1115" spans="1:12" ht="12.75">
      <c r="A1115" s="2">
        <v>39374</v>
      </c>
      <c r="B1115" t="s">
        <v>1847</v>
      </c>
      <c r="C1115">
        <v>9456</v>
      </c>
      <c r="D1115">
        <v>233554</v>
      </c>
      <c r="E1115" s="25">
        <v>15431</v>
      </c>
      <c r="F1115">
        <v>38</v>
      </c>
      <c r="G1115" t="s">
        <v>355</v>
      </c>
      <c r="H1115" s="21">
        <f t="shared" si="20"/>
        <v>5863.78</v>
      </c>
      <c r="I1115" t="s">
        <v>1848</v>
      </c>
      <c r="J1115">
        <v>1010</v>
      </c>
      <c r="K1115" t="s">
        <v>431</v>
      </c>
      <c r="L1115" t="s">
        <v>434</v>
      </c>
    </row>
    <row r="1116" spans="1:12" ht="12.75">
      <c r="A1116" s="2">
        <v>39374</v>
      </c>
      <c r="B1116" t="s">
        <v>1849</v>
      </c>
      <c r="C1116">
        <v>9456</v>
      </c>
      <c r="D1116">
        <v>298857</v>
      </c>
      <c r="E1116" s="25">
        <v>-15431</v>
      </c>
      <c r="F1116">
        <v>0</v>
      </c>
      <c r="G1116" t="s">
        <v>355</v>
      </c>
      <c r="H1116" s="21">
        <f t="shared" si="20"/>
        <v>0</v>
      </c>
      <c r="I1116" t="s">
        <v>1851</v>
      </c>
      <c r="J1116">
        <v>1010</v>
      </c>
      <c r="K1116" t="s">
        <v>431</v>
      </c>
      <c r="L1116" t="s">
        <v>434</v>
      </c>
    </row>
    <row r="1117" spans="1:12" ht="12.75">
      <c r="A1117" s="2">
        <v>39374</v>
      </c>
      <c r="B1117" t="s">
        <v>207</v>
      </c>
      <c r="C1117">
        <v>7872</v>
      </c>
      <c r="D1117">
        <v>120608</v>
      </c>
      <c r="E1117" s="25">
        <v>389385</v>
      </c>
      <c r="F1117">
        <v>180</v>
      </c>
      <c r="G1117" t="s">
        <v>355</v>
      </c>
      <c r="H1117" s="21">
        <f t="shared" si="20"/>
        <v>700893</v>
      </c>
      <c r="I1117" t="s">
        <v>1879</v>
      </c>
      <c r="J1117">
        <v>4020</v>
      </c>
      <c r="K1117" t="s">
        <v>431</v>
      </c>
      <c r="L1117" t="s">
        <v>434</v>
      </c>
    </row>
    <row r="1118" spans="1:12" ht="12.75">
      <c r="A1118" s="2">
        <v>39374</v>
      </c>
      <c r="B1118" t="s">
        <v>751</v>
      </c>
      <c r="C1118">
        <v>7872</v>
      </c>
      <c r="D1118">
        <v>294857</v>
      </c>
      <c r="E1118" s="25">
        <v>-389385</v>
      </c>
      <c r="F1118">
        <v>0</v>
      </c>
      <c r="G1118" t="s">
        <v>355</v>
      </c>
      <c r="H1118" s="21">
        <f t="shared" si="20"/>
        <v>0</v>
      </c>
      <c r="I1118" t="s">
        <v>1881</v>
      </c>
      <c r="J1118">
        <v>4020</v>
      </c>
      <c r="K1118" t="s">
        <v>431</v>
      </c>
      <c r="L1118" t="s">
        <v>434</v>
      </c>
    </row>
    <row r="1119" spans="1:12" ht="12.75">
      <c r="A1119" s="2">
        <v>39374</v>
      </c>
      <c r="B1119" t="s">
        <v>755</v>
      </c>
      <c r="C1119">
        <v>5385</v>
      </c>
      <c r="D1119">
        <v>5665</v>
      </c>
      <c r="E1119" s="25">
        <v>2125668</v>
      </c>
      <c r="F1119">
        <v>5</v>
      </c>
      <c r="G1119" t="s">
        <v>355</v>
      </c>
      <c r="H1119" s="21">
        <f t="shared" si="20"/>
        <v>106283.4</v>
      </c>
      <c r="I1119" t="s">
        <v>1885</v>
      </c>
      <c r="J1119">
        <v>1510</v>
      </c>
      <c r="K1119" t="s">
        <v>431</v>
      </c>
      <c r="L1119" t="s">
        <v>434</v>
      </c>
    </row>
    <row r="1120" spans="1:12" ht="12.75">
      <c r="A1120" s="2">
        <v>39374</v>
      </c>
      <c r="B1120" t="s">
        <v>1886</v>
      </c>
      <c r="C1120">
        <v>5385</v>
      </c>
      <c r="D1120">
        <v>246010</v>
      </c>
      <c r="E1120" s="25">
        <v>-2125668</v>
      </c>
      <c r="F1120">
        <v>0</v>
      </c>
      <c r="G1120" t="s">
        <v>355</v>
      </c>
      <c r="H1120" s="21">
        <f t="shared" si="20"/>
        <v>0</v>
      </c>
      <c r="I1120" t="s">
        <v>1888</v>
      </c>
      <c r="J1120">
        <v>1510</v>
      </c>
      <c r="K1120" t="s">
        <v>431</v>
      </c>
      <c r="L1120" t="s">
        <v>434</v>
      </c>
    </row>
    <row r="1121" spans="1:12" ht="12.75">
      <c r="A1121" s="2">
        <v>39377</v>
      </c>
      <c r="B1121" t="s">
        <v>987</v>
      </c>
      <c r="C1121">
        <v>8948</v>
      </c>
      <c r="D1121">
        <v>190897</v>
      </c>
      <c r="E1121" s="25">
        <v>730900</v>
      </c>
      <c r="F1121">
        <v>13</v>
      </c>
      <c r="G1121" t="s">
        <v>355</v>
      </c>
      <c r="H1121" s="21">
        <f t="shared" si="20"/>
        <v>95017</v>
      </c>
      <c r="I1121" t="s">
        <v>988</v>
      </c>
      <c r="J1121">
        <v>1510</v>
      </c>
      <c r="K1121" t="s">
        <v>431</v>
      </c>
      <c r="L1121" t="s">
        <v>434</v>
      </c>
    </row>
    <row r="1122" spans="1:12" ht="12.75">
      <c r="A1122" s="2">
        <v>39377</v>
      </c>
      <c r="B1122" t="s">
        <v>989</v>
      </c>
      <c r="C1122">
        <v>8948</v>
      </c>
      <c r="D1122">
        <v>190898</v>
      </c>
      <c r="E1122" s="25">
        <v>-730900</v>
      </c>
      <c r="F1122">
        <v>0</v>
      </c>
      <c r="G1122" t="s">
        <v>355</v>
      </c>
      <c r="H1122" s="21">
        <f t="shared" si="20"/>
        <v>0</v>
      </c>
      <c r="I1122" t="s">
        <v>991</v>
      </c>
      <c r="J1122">
        <v>1510</v>
      </c>
      <c r="K1122" t="s">
        <v>431</v>
      </c>
      <c r="L1122" t="s">
        <v>434</v>
      </c>
    </row>
    <row r="1123" spans="1:12" ht="12.75">
      <c r="A1123" s="2">
        <v>39377</v>
      </c>
      <c r="B1123" s="52" t="s">
        <v>415</v>
      </c>
      <c r="C1123">
        <v>9894</v>
      </c>
      <c r="D1123" s="52">
        <v>286777</v>
      </c>
      <c r="E1123" s="53">
        <v>371179</v>
      </c>
      <c r="F1123">
        <v>957.9</v>
      </c>
      <c r="G1123" t="s">
        <v>355</v>
      </c>
      <c r="H1123" s="21">
        <f t="shared" si="20"/>
        <v>3555523.641</v>
      </c>
      <c r="I1123" s="59" t="s">
        <v>416</v>
      </c>
      <c r="J1123">
        <v>0</v>
      </c>
      <c r="K1123" t="s">
        <v>431</v>
      </c>
      <c r="L1123" t="s">
        <v>429</v>
      </c>
    </row>
    <row r="1124" spans="1:12" ht="12.75">
      <c r="A1124" s="2">
        <v>39377</v>
      </c>
      <c r="B1124" t="s">
        <v>1098</v>
      </c>
      <c r="C1124">
        <v>9546</v>
      </c>
      <c r="D1124">
        <v>242089</v>
      </c>
      <c r="E1124" s="25">
        <v>287000</v>
      </c>
      <c r="F1124">
        <v>20</v>
      </c>
      <c r="G1124" t="s">
        <v>355</v>
      </c>
      <c r="H1124" s="21">
        <f t="shared" si="20"/>
        <v>57400</v>
      </c>
      <c r="I1124" t="s">
        <v>1099</v>
      </c>
      <c r="J1124">
        <v>1510</v>
      </c>
      <c r="K1124" t="s">
        <v>431</v>
      </c>
      <c r="L1124" t="s">
        <v>434</v>
      </c>
    </row>
    <row r="1125" spans="1:12" ht="12.75">
      <c r="A1125" s="2">
        <v>39377</v>
      </c>
      <c r="B1125" t="s">
        <v>1100</v>
      </c>
      <c r="C1125">
        <v>9546</v>
      </c>
      <c r="D1125">
        <v>242090</v>
      </c>
      <c r="E1125" s="25">
        <v>-287000</v>
      </c>
      <c r="F1125">
        <v>0</v>
      </c>
      <c r="G1125" t="s">
        <v>355</v>
      </c>
      <c r="H1125" s="21">
        <f t="shared" si="20"/>
        <v>0</v>
      </c>
      <c r="I1125" t="s">
        <v>1102</v>
      </c>
      <c r="J1125">
        <v>1510</v>
      </c>
      <c r="K1125" t="s">
        <v>431</v>
      </c>
      <c r="L1125" t="s">
        <v>434</v>
      </c>
    </row>
    <row r="1126" spans="1:12" ht="12.75">
      <c r="A1126" s="2">
        <v>39377</v>
      </c>
      <c r="B1126" s="52" t="s">
        <v>417</v>
      </c>
      <c r="C1126">
        <v>9595</v>
      </c>
      <c r="D1126" s="52">
        <v>247885</v>
      </c>
      <c r="E1126" s="53">
        <v>16423185</v>
      </c>
      <c r="F1126">
        <v>20</v>
      </c>
      <c r="G1126" t="s">
        <v>355</v>
      </c>
      <c r="H1126" s="21">
        <f t="shared" si="20"/>
        <v>3284637</v>
      </c>
      <c r="I1126" s="59" t="s">
        <v>418</v>
      </c>
      <c r="J1126">
        <v>1510</v>
      </c>
      <c r="K1126" t="s">
        <v>431</v>
      </c>
      <c r="L1126" t="s">
        <v>429</v>
      </c>
    </row>
    <row r="1127" spans="1:12" ht="12.75">
      <c r="A1127" s="2">
        <v>39377</v>
      </c>
      <c r="B1127" t="s">
        <v>1107</v>
      </c>
      <c r="C1127">
        <v>8500</v>
      </c>
      <c r="D1127">
        <v>151074</v>
      </c>
      <c r="E1127" s="25">
        <v>10000</v>
      </c>
      <c r="F1127">
        <v>20</v>
      </c>
      <c r="G1127" t="s">
        <v>355</v>
      </c>
      <c r="H1127" s="21">
        <f t="shared" si="20"/>
        <v>2000</v>
      </c>
      <c r="I1127" t="s">
        <v>1108</v>
      </c>
      <c r="J1127">
        <v>1510</v>
      </c>
      <c r="K1127" t="s">
        <v>431</v>
      </c>
      <c r="L1127" t="s">
        <v>434</v>
      </c>
    </row>
    <row r="1128" spans="1:12" ht="12.75">
      <c r="A1128" s="2">
        <v>39377</v>
      </c>
      <c r="B1128" t="s">
        <v>1109</v>
      </c>
      <c r="C1128">
        <v>8500</v>
      </c>
      <c r="D1128">
        <v>276207</v>
      </c>
      <c r="E1128" s="25">
        <v>-10000</v>
      </c>
      <c r="F1128">
        <v>0</v>
      </c>
      <c r="G1128" t="s">
        <v>355</v>
      </c>
      <c r="H1128" s="21">
        <f t="shared" si="20"/>
        <v>0</v>
      </c>
      <c r="I1128" t="s">
        <v>1110</v>
      </c>
      <c r="J1128">
        <v>1510</v>
      </c>
      <c r="K1128" t="s">
        <v>431</v>
      </c>
      <c r="L1128" t="s">
        <v>434</v>
      </c>
    </row>
    <row r="1129" spans="1:12" ht="12.75">
      <c r="A1129" s="2">
        <v>39377</v>
      </c>
      <c r="B1129" t="s">
        <v>1114</v>
      </c>
      <c r="C1129">
        <v>10154</v>
      </c>
      <c r="D1129">
        <v>323886</v>
      </c>
      <c r="E1129" s="25">
        <v>496004</v>
      </c>
      <c r="F1129">
        <v>20</v>
      </c>
      <c r="G1129" t="s">
        <v>355</v>
      </c>
      <c r="H1129" s="21">
        <f t="shared" si="20"/>
        <v>99200.8</v>
      </c>
      <c r="I1129" t="s">
        <v>1049</v>
      </c>
      <c r="J1129">
        <v>1510</v>
      </c>
      <c r="K1129" t="s">
        <v>431</v>
      </c>
      <c r="L1129" t="s">
        <v>434</v>
      </c>
    </row>
    <row r="1130" spans="1:12" ht="12.75">
      <c r="A1130" s="2">
        <v>39377</v>
      </c>
      <c r="B1130" t="s">
        <v>1115</v>
      </c>
      <c r="C1130">
        <v>10154</v>
      </c>
      <c r="D1130">
        <v>323887</v>
      </c>
      <c r="E1130" s="25">
        <v>-496004</v>
      </c>
      <c r="F1130">
        <v>0</v>
      </c>
      <c r="G1130" t="s">
        <v>355</v>
      </c>
      <c r="H1130" s="21">
        <f t="shared" si="20"/>
        <v>0</v>
      </c>
      <c r="I1130" t="s">
        <v>1051</v>
      </c>
      <c r="J1130">
        <v>1510</v>
      </c>
      <c r="K1130" t="s">
        <v>431</v>
      </c>
      <c r="L1130" t="s">
        <v>434</v>
      </c>
    </row>
    <row r="1131" spans="1:12" ht="12.75">
      <c r="A1131" s="2">
        <v>39377</v>
      </c>
      <c r="B1131" t="s">
        <v>660</v>
      </c>
      <c r="C1131">
        <v>7186</v>
      </c>
      <c r="D1131">
        <v>39870</v>
      </c>
      <c r="E1131" s="25">
        <v>33980153</v>
      </c>
      <c r="F1131">
        <v>4</v>
      </c>
      <c r="G1131" t="s">
        <v>355</v>
      </c>
      <c r="H1131" s="21">
        <f t="shared" si="20"/>
        <v>1359206.12</v>
      </c>
      <c r="I1131" t="s">
        <v>230</v>
      </c>
      <c r="J1131">
        <v>1510</v>
      </c>
      <c r="K1131" t="s">
        <v>431</v>
      </c>
      <c r="L1131" t="s">
        <v>434</v>
      </c>
    </row>
    <row r="1132" spans="1:12" ht="12.75">
      <c r="A1132" s="2">
        <v>39377</v>
      </c>
      <c r="B1132" t="s">
        <v>231</v>
      </c>
      <c r="C1132">
        <v>7186</v>
      </c>
      <c r="D1132">
        <v>278509</v>
      </c>
      <c r="E1132" s="25">
        <v>-33980153</v>
      </c>
      <c r="F1132">
        <v>0</v>
      </c>
      <c r="G1132" t="s">
        <v>355</v>
      </c>
      <c r="H1132" s="21">
        <f t="shared" si="20"/>
        <v>0</v>
      </c>
      <c r="I1132" t="s">
        <v>233</v>
      </c>
      <c r="J1132">
        <v>1510</v>
      </c>
      <c r="K1132" t="s">
        <v>431</v>
      </c>
      <c r="L1132" t="s">
        <v>434</v>
      </c>
    </row>
    <row r="1133" spans="1:12" ht="12.75">
      <c r="A1133" s="2">
        <v>39377</v>
      </c>
      <c r="B1133" t="s">
        <v>549</v>
      </c>
      <c r="C1133">
        <v>8934</v>
      </c>
      <c r="D1133">
        <v>189953</v>
      </c>
      <c r="E1133" s="25">
        <v>1000</v>
      </c>
      <c r="F1133">
        <v>35</v>
      </c>
      <c r="G1133" t="s">
        <v>355</v>
      </c>
      <c r="H1133" s="21">
        <f t="shared" si="20"/>
        <v>350</v>
      </c>
      <c r="I1133" t="s">
        <v>550</v>
      </c>
      <c r="J1133">
        <v>1010</v>
      </c>
      <c r="K1133" t="s">
        <v>431</v>
      </c>
      <c r="L1133" t="s">
        <v>434</v>
      </c>
    </row>
    <row r="1134" spans="1:12" ht="12.75">
      <c r="A1134" s="2">
        <v>39377</v>
      </c>
      <c r="B1134" t="s">
        <v>551</v>
      </c>
      <c r="C1134">
        <v>8934</v>
      </c>
      <c r="D1134">
        <v>189954</v>
      </c>
      <c r="E1134" s="25">
        <v>-1000</v>
      </c>
      <c r="F1134">
        <v>0</v>
      </c>
      <c r="G1134" t="s">
        <v>355</v>
      </c>
      <c r="H1134" s="21">
        <f t="shared" si="20"/>
        <v>0</v>
      </c>
      <c r="I1134" t="s">
        <v>1777</v>
      </c>
      <c r="J1134">
        <v>1010</v>
      </c>
      <c r="K1134" t="s">
        <v>431</v>
      </c>
      <c r="L1134" t="s">
        <v>434</v>
      </c>
    </row>
    <row r="1135" spans="1:12" ht="12.75">
      <c r="A1135" s="2">
        <v>39377</v>
      </c>
      <c r="B1135" t="s">
        <v>1789</v>
      </c>
      <c r="C1135">
        <v>10071</v>
      </c>
      <c r="D1135">
        <v>308284</v>
      </c>
      <c r="E1135" s="25">
        <v>128502</v>
      </c>
      <c r="F1135">
        <v>20</v>
      </c>
      <c r="G1135" t="s">
        <v>355</v>
      </c>
      <c r="H1135" s="21">
        <f t="shared" si="20"/>
        <v>25700.4</v>
      </c>
      <c r="I1135" t="s">
        <v>1006</v>
      </c>
      <c r="J1135">
        <v>1010</v>
      </c>
      <c r="K1135" t="s">
        <v>431</v>
      </c>
      <c r="L1135" t="s">
        <v>434</v>
      </c>
    </row>
    <row r="1136" spans="1:12" ht="12.75">
      <c r="A1136" s="2">
        <v>39377</v>
      </c>
      <c r="B1136" t="s">
        <v>1790</v>
      </c>
      <c r="C1136">
        <v>10071</v>
      </c>
      <c r="D1136">
        <v>308285</v>
      </c>
      <c r="E1136" s="25">
        <v>-128502</v>
      </c>
      <c r="F1136">
        <v>0</v>
      </c>
      <c r="G1136" t="s">
        <v>355</v>
      </c>
      <c r="H1136" s="21">
        <f t="shared" si="20"/>
        <v>0</v>
      </c>
      <c r="I1136" t="s">
        <v>991</v>
      </c>
      <c r="J1136">
        <v>1010</v>
      </c>
      <c r="K1136" t="s">
        <v>431</v>
      </c>
      <c r="L1136" t="s">
        <v>434</v>
      </c>
    </row>
    <row r="1137" spans="1:12" ht="12.75">
      <c r="A1137" s="2">
        <v>39377</v>
      </c>
      <c r="B1137" t="s">
        <v>1588</v>
      </c>
      <c r="C1137">
        <v>5681</v>
      </c>
      <c r="D1137">
        <v>21646</v>
      </c>
      <c r="E1137" s="25">
        <v>9090</v>
      </c>
      <c r="F1137">
        <v>25</v>
      </c>
      <c r="G1137" t="s">
        <v>355</v>
      </c>
      <c r="H1137" s="21">
        <f t="shared" si="20"/>
        <v>2272.5</v>
      </c>
      <c r="I1137" t="s">
        <v>1797</v>
      </c>
      <c r="J1137">
        <v>1510</v>
      </c>
      <c r="K1137" t="s">
        <v>431</v>
      </c>
      <c r="L1137" t="s">
        <v>434</v>
      </c>
    </row>
    <row r="1138" spans="1:12" ht="12.75">
      <c r="A1138" s="2">
        <v>39377</v>
      </c>
      <c r="B1138" t="s">
        <v>1798</v>
      </c>
      <c r="C1138">
        <v>5681</v>
      </c>
      <c r="D1138">
        <v>244889</v>
      </c>
      <c r="E1138" s="25">
        <v>-9090</v>
      </c>
      <c r="F1138">
        <v>0</v>
      </c>
      <c r="G1138" t="s">
        <v>355</v>
      </c>
      <c r="H1138" s="21">
        <f t="shared" si="20"/>
        <v>0</v>
      </c>
      <c r="I1138" t="s">
        <v>1799</v>
      </c>
      <c r="J1138">
        <v>1510</v>
      </c>
      <c r="K1138" t="s">
        <v>431</v>
      </c>
      <c r="L1138" t="s">
        <v>434</v>
      </c>
    </row>
    <row r="1139" spans="1:12" ht="12.75">
      <c r="A1139" s="2">
        <v>39377</v>
      </c>
      <c r="B1139" t="s">
        <v>742</v>
      </c>
      <c r="C1139">
        <v>9310</v>
      </c>
      <c r="D1139">
        <v>220624</v>
      </c>
      <c r="E1139" s="25">
        <v>125000</v>
      </c>
      <c r="F1139">
        <v>20</v>
      </c>
      <c r="G1139" t="s">
        <v>355</v>
      </c>
      <c r="H1139" s="21">
        <f t="shared" si="20"/>
        <v>25000</v>
      </c>
      <c r="I1139" t="s">
        <v>1873</v>
      </c>
      <c r="J1139">
        <v>1510</v>
      </c>
      <c r="K1139" t="s">
        <v>431</v>
      </c>
      <c r="L1139" t="s">
        <v>434</v>
      </c>
    </row>
    <row r="1140" spans="1:12" ht="12.75">
      <c r="A1140" s="2">
        <v>39377</v>
      </c>
      <c r="B1140" t="s">
        <v>1874</v>
      </c>
      <c r="C1140">
        <v>9310</v>
      </c>
      <c r="D1140">
        <v>274810</v>
      </c>
      <c r="E1140" s="25">
        <v>-125000</v>
      </c>
      <c r="F1140">
        <v>0</v>
      </c>
      <c r="G1140" t="s">
        <v>355</v>
      </c>
      <c r="H1140" s="21">
        <f t="shared" si="20"/>
        <v>0</v>
      </c>
      <c r="I1140" t="s">
        <v>233</v>
      </c>
      <c r="J1140">
        <v>1510</v>
      </c>
      <c r="K1140" t="s">
        <v>431</v>
      </c>
      <c r="L1140" t="s">
        <v>434</v>
      </c>
    </row>
    <row r="1141" spans="1:12" ht="12.75">
      <c r="A1141" s="2">
        <v>39378</v>
      </c>
      <c r="B1141" t="s">
        <v>1056</v>
      </c>
      <c r="C1141">
        <v>9421</v>
      </c>
      <c r="D1141">
        <v>272256</v>
      </c>
      <c r="E1141" s="25">
        <v>55200</v>
      </c>
      <c r="F1141">
        <v>100</v>
      </c>
      <c r="G1141" t="s">
        <v>355</v>
      </c>
      <c r="H1141" s="21">
        <f t="shared" si="20"/>
        <v>55200</v>
      </c>
      <c r="I1141" t="s">
        <v>1057</v>
      </c>
      <c r="J1141">
        <v>4020</v>
      </c>
      <c r="K1141" t="s">
        <v>431</v>
      </c>
      <c r="L1141" t="s">
        <v>434</v>
      </c>
    </row>
    <row r="1142" spans="1:12" ht="12.75">
      <c r="A1142" s="2">
        <v>39378</v>
      </c>
      <c r="B1142" t="s">
        <v>1058</v>
      </c>
      <c r="C1142">
        <v>9421</v>
      </c>
      <c r="D1142">
        <v>272257</v>
      </c>
      <c r="E1142" s="25">
        <v>-55200</v>
      </c>
      <c r="F1142">
        <v>0</v>
      </c>
      <c r="G1142" t="s">
        <v>355</v>
      </c>
      <c r="H1142" s="21">
        <f t="shared" si="20"/>
        <v>0</v>
      </c>
      <c r="I1142" t="s">
        <v>1060</v>
      </c>
      <c r="J1142">
        <v>4020</v>
      </c>
      <c r="K1142" t="s">
        <v>431</v>
      </c>
      <c r="L1142" t="s">
        <v>434</v>
      </c>
    </row>
    <row r="1143" spans="1:12" ht="12.75">
      <c r="A1143" s="2">
        <v>39378</v>
      </c>
      <c r="B1143" t="s">
        <v>1098</v>
      </c>
      <c r="C1143">
        <v>9546</v>
      </c>
      <c r="D1143">
        <v>242089</v>
      </c>
      <c r="E1143" s="25">
        <v>158500</v>
      </c>
      <c r="F1143">
        <v>20</v>
      </c>
      <c r="G1143" t="s">
        <v>355</v>
      </c>
      <c r="H1143" s="21">
        <f t="shared" si="20"/>
        <v>31700</v>
      </c>
      <c r="I1143" t="s">
        <v>1099</v>
      </c>
      <c r="J1143">
        <v>1510</v>
      </c>
      <c r="K1143" t="s">
        <v>431</v>
      </c>
      <c r="L1143" t="s">
        <v>434</v>
      </c>
    </row>
    <row r="1144" spans="1:12" ht="12.75">
      <c r="A1144" s="2">
        <v>39378</v>
      </c>
      <c r="B1144" t="s">
        <v>1100</v>
      </c>
      <c r="C1144">
        <v>9546</v>
      </c>
      <c r="D1144">
        <v>242090</v>
      </c>
      <c r="E1144" s="25">
        <v>-158500</v>
      </c>
      <c r="F1144">
        <v>0</v>
      </c>
      <c r="G1144" t="s">
        <v>355</v>
      </c>
      <c r="H1144" s="21">
        <f t="shared" si="20"/>
        <v>0</v>
      </c>
      <c r="I1144" t="s">
        <v>1102</v>
      </c>
      <c r="J1144">
        <v>1510</v>
      </c>
      <c r="K1144" t="s">
        <v>431</v>
      </c>
      <c r="L1144" t="s">
        <v>434</v>
      </c>
    </row>
    <row r="1145" spans="1:12" s="54" customFormat="1" ht="12.75">
      <c r="A1145" s="2">
        <v>39378</v>
      </c>
      <c r="B1145" t="s">
        <v>538</v>
      </c>
      <c r="C1145">
        <v>10112</v>
      </c>
      <c r="D1145">
        <v>318236</v>
      </c>
      <c r="E1145" s="25">
        <v>10000</v>
      </c>
      <c r="F1145">
        <v>25</v>
      </c>
      <c r="G1145" t="s">
        <v>355</v>
      </c>
      <c r="H1145" s="21">
        <f t="shared" si="20"/>
        <v>2500</v>
      </c>
      <c r="I1145" t="s">
        <v>539</v>
      </c>
      <c r="J1145">
        <v>1510</v>
      </c>
      <c r="K1145" t="s">
        <v>431</v>
      </c>
      <c r="L1145" t="s">
        <v>434</v>
      </c>
    </row>
    <row r="1146" spans="1:12" ht="12.75">
      <c r="A1146" s="2">
        <v>39378</v>
      </c>
      <c r="B1146" t="s">
        <v>541</v>
      </c>
      <c r="C1146">
        <v>10112</v>
      </c>
      <c r="D1146">
        <v>340822</v>
      </c>
      <c r="E1146" s="25">
        <v>-10000</v>
      </c>
      <c r="F1146">
        <v>0</v>
      </c>
      <c r="G1146" t="s">
        <v>355</v>
      </c>
      <c r="H1146" s="21">
        <f t="shared" si="20"/>
        <v>0</v>
      </c>
      <c r="I1146" t="s">
        <v>543</v>
      </c>
      <c r="J1146">
        <v>1510</v>
      </c>
      <c r="K1146" t="s">
        <v>431</v>
      </c>
      <c r="L1146" t="s">
        <v>434</v>
      </c>
    </row>
    <row r="1147" spans="1:12" ht="12.75">
      <c r="A1147" s="2">
        <v>39378</v>
      </c>
      <c r="B1147" t="s">
        <v>1791</v>
      </c>
      <c r="C1147">
        <v>9286</v>
      </c>
      <c r="D1147">
        <v>217356</v>
      </c>
      <c r="E1147">
        <v>833</v>
      </c>
      <c r="F1147">
        <v>20</v>
      </c>
      <c r="G1147" t="s">
        <v>355</v>
      </c>
      <c r="H1147" s="21">
        <f t="shared" si="20"/>
        <v>166.6</v>
      </c>
      <c r="I1147" t="s">
        <v>1792</v>
      </c>
      <c r="J1147">
        <v>1510</v>
      </c>
      <c r="K1147" t="s">
        <v>431</v>
      </c>
      <c r="L1147" t="s">
        <v>434</v>
      </c>
    </row>
    <row r="1148" spans="1:12" ht="12.75">
      <c r="A1148" s="2">
        <v>39378</v>
      </c>
      <c r="B1148" t="s">
        <v>1793</v>
      </c>
      <c r="C1148">
        <v>9286</v>
      </c>
      <c r="D1148">
        <v>217357</v>
      </c>
      <c r="E1148">
        <v>-833</v>
      </c>
      <c r="F1148">
        <v>0</v>
      </c>
      <c r="G1148" t="s">
        <v>355</v>
      </c>
      <c r="H1148" s="21">
        <f t="shared" si="20"/>
        <v>0</v>
      </c>
      <c r="I1148" t="s">
        <v>1794</v>
      </c>
      <c r="J1148">
        <v>1510</v>
      </c>
      <c r="K1148" t="s">
        <v>431</v>
      </c>
      <c r="L1148" t="s">
        <v>434</v>
      </c>
    </row>
    <row r="1149" spans="1:12" ht="12.75">
      <c r="A1149" s="2">
        <v>39378</v>
      </c>
      <c r="B1149" t="s">
        <v>1347</v>
      </c>
      <c r="C1149">
        <v>5738</v>
      </c>
      <c r="D1149">
        <v>23954</v>
      </c>
      <c r="E1149">
        <v>500</v>
      </c>
      <c r="F1149">
        <v>92</v>
      </c>
      <c r="G1149" t="s">
        <v>355</v>
      </c>
      <c r="H1149" s="21">
        <f t="shared" si="20"/>
        <v>460</v>
      </c>
      <c r="I1149" t="s">
        <v>1814</v>
      </c>
      <c r="J1149">
        <v>1510</v>
      </c>
      <c r="K1149" t="s">
        <v>431</v>
      </c>
      <c r="L1149" t="s">
        <v>434</v>
      </c>
    </row>
    <row r="1150" spans="1:12" ht="12.75">
      <c r="A1150" s="2">
        <v>39378</v>
      </c>
      <c r="B1150" t="s">
        <v>1815</v>
      </c>
      <c r="C1150">
        <v>5738</v>
      </c>
      <c r="D1150">
        <v>310160</v>
      </c>
      <c r="E1150">
        <v>-500</v>
      </c>
      <c r="F1150">
        <v>0</v>
      </c>
      <c r="G1150" t="s">
        <v>355</v>
      </c>
      <c r="H1150" s="21">
        <f t="shared" si="20"/>
        <v>0</v>
      </c>
      <c r="I1150" t="s">
        <v>1816</v>
      </c>
      <c r="J1150">
        <v>1510</v>
      </c>
      <c r="K1150" t="s">
        <v>431</v>
      </c>
      <c r="L1150" t="s">
        <v>434</v>
      </c>
    </row>
    <row r="1151" spans="1:12" ht="12.75">
      <c r="A1151" s="2">
        <v>39378</v>
      </c>
      <c r="B1151" t="s">
        <v>1632</v>
      </c>
      <c r="C1151">
        <v>9041</v>
      </c>
      <c r="D1151">
        <v>196299</v>
      </c>
      <c r="E1151" s="25">
        <v>630776</v>
      </c>
      <c r="F1151">
        <v>2.5</v>
      </c>
      <c r="G1151" t="s">
        <v>355</v>
      </c>
      <c r="H1151" s="21">
        <f t="shared" si="20"/>
        <v>15769.4</v>
      </c>
      <c r="I1151" t="s">
        <v>1824</v>
      </c>
      <c r="J1151">
        <v>1510</v>
      </c>
      <c r="K1151" t="s">
        <v>431</v>
      </c>
      <c r="L1151" t="s">
        <v>434</v>
      </c>
    </row>
    <row r="1152" spans="1:12" ht="12.75">
      <c r="A1152" s="2">
        <v>39378</v>
      </c>
      <c r="B1152" t="s">
        <v>1825</v>
      </c>
      <c r="C1152">
        <v>9041</v>
      </c>
      <c r="D1152">
        <v>325223</v>
      </c>
      <c r="E1152" s="25">
        <v>-630776</v>
      </c>
      <c r="F1152">
        <v>0</v>
      </c>
      <c r="G1152" t="s">
        <v>355</v>
      </c>
      <c r="H1152" s="21">
        <f t="shared" si="20"/>
        <v>0</v>
      </c>
      <c r="I1152" t="s">
        <v>1030</v>
      </c>
      <c r="J1152">
        <v>1510</v>
      </c>
      <c r="K1152" t="s">
        <v>431</v>
      </c>
      <c r="L1152" t="s">
        <v>434</v>
      </c>
    </row>
    <row r="1153" spans="1:12" ht="12.75">
      <c r="A1153" s="2">
        <v>39378</v>
      </c>
      <c r="B1153" t="s">
        <v>1830</v>
      </c>
      <c r="C1153">
        <v>8816</v>
      </c>
      <c r="D1153">
        <v>177574</v>
      </c>
      <c r="E1153" s="25">
        <v>86606</v>
      </c>
      <c r="F1153">
        <v>100</v>
      </c>
      <c r="G1153" t="s">
        <v>355</v>
      </c>
      <c r="H1153" s="21">
        <f t="shared" si="20"/>
        <v>86606</v>
      </c>
      <c r="I1153" t="s">
        <v>1831</v>
      </c>
      <c r="J1153">
        <v>1510</v>
      </c>
      <c r="K1153" t="s">
        <v>431</v>
      </c>
      <c r="L1153" t="s">
        <v>434</v>
      </c>
    </row>
    <row r="1154" spans="1:12" ht="12.75">
      <c r="A1154" s="2">
        <v>39378</v>
      </c>
      <c r="B1154" t="s">
        <v>1830</v>
      </c>
      <c r="C1154">
        <v>8816</v>
      </c>
      <c r="D1154">
        <v>177574</v>
      </c>
      <c r="E1154" s="25">
        <v>45000</v>
      </c>
      <c r="F1154">
        <v>11.187</v>
      </c>
      <c r="G1154" t="s">
        <v>355</v>
      </c>
      <c r="H1154" s="21">
        <f t="shared" si="20"/>
        <v>5034.15</v>
      </c>
      <c r="I1154" t="s">
        <v>1832</v>
      </c>
      <c r="J1154">
        <v>1510</v>
      </c>
      <c r="K1154" t="s">
        <v>431</v>
      </c>
      <c r="L1154" t="s">
        <v>434</v>
      </c>
    </row>
    <row r="1155" spans="1:12" ht="12.75">
      <c r="A1155" s="2">
        <v>39378</v>
      </c>
      <c r="B1155" t="s">
        <v>1833</v>
      </c>
      <c r="C1155">
        <v>8816</v>
      </c>
      <c r="D1155">
        <v>177575</v>
      </c>
      <c r="E1155" s="25">
        <v>-45000</v>
      </c>
      <c r="F1155">
        <v>0</v>
      </c>
      <c r="G1155" t="s">
        <v>355</v>
      </c>
      <c r="H1155" s="21">
        <f t="shared" si="20"/>
        <v>0</v>
      </c>
      <c r="I1155" t="s">
        <v>1102</v>
      </c>
      <c r="J1155">
        <v>1510</v>
      </c>
      <c r="K1155" t="s">
        <v>431</v>
      </c>
      <c r="L1155" t="s">
        <v>434</v>
      </c>
    </row>
    <row r="1156" spans="1:12" ht="12.75">
      <c r="A1156" s="2">
        <v>39378</v>
      </c>
      <c r="B1156" t="s">
        <v>1834</v>
      </c>
      <c r="C1156">
        <v>8816</v>
      </c>
      <c r="D1156">
        <v>325219</v>
      </c>
      <c r="E1156" s="25">
        <v>-86606</v>
      </c>
      <c r="F1156">
        <v>0</v>
      </c>
      <c r="G1156" t="s">
        <v>355</v>
      </c>
      <c r="H1156" s="21">
        <f t="shared" si="20"/>
        <v>0</v>
      </c>
      <c r="I1156" t="s">
        <v>537</v>
      </c>
      <c r="J1156">
        <v>1510</v>
      </c>
      <c r="K1156" t="s">
        <v>431</v>
      </c>
      <c r="L1156" t="s">
        <v>434</v>
      </c>
    </row>
    <row r="1157" spans="1:12" ht="12.75">
      <c r="A1157" s="2">
        <v>39378</v>
      </c>
      <c r="B1157" t="s">
        <v>1860</v>
      </c>
      <c r="C1157">
        <v>8039</v>
      </c>
      <c r="D1157">
        <v>127896</v>
      </c>
      <c r="E1157" s="25">
        <v>181308</v>
      </c>
      <c r="F1157">
        <v>20</v>
      </c>
      <c r="G1157" t="s">
        <v>355</v>
      </c>
      <c r="H1157" s="21">
        <f t="shared" si="20"/>
        <v>36261.6</v>
      </c>
      <c r="I1157" t="s">
        <v>1006</v>
      </c>
      <c r="J1157">
        <v>1510</v>
      </c>
      <c r="K1157" t="s">
        <v>431</v>
      </c>
      <c r="L1157" t="s">
        <v>434</v>
      </c>
    </row>
    <row r="1158" spans="1:12" ht="12.75">
      <c r="A1158" s="2">
        <v>39378</v>
      </c>
      <c r="B1158" t="s">
        <v>1861</v>
      </c>
      <c r="C1158">
        <v>8039</v>
      </c>
      <c r="D1158">
        <v>259354</v>
      </c>
      <c r="E1158" s="25">
        <v>-181308</v>
      </c>
      <c r="F1158">
        <v>0</v>
      </c>
      <c r="G1158" t="s">
        <v>355</v>
      </c>
      <c r="H1158" s="21">
        <f t="shared" si="20"/>
        <v>0</v>
      </c>
      <c r="I1158" t="s">
        <v>991</v>
      </c>
      <c r="J1158">
        <v>1510</v>
      </c>
      <c r="K1158" t="s">
        <v>431</v>
      </c>
      <c r="L1158" t="s">
        <v>434</v>
      </c>
    </row>
    <row r="1159" spans="1:12" ht="12.75">
      <c r="A1159" s="2">
        <v>39378</v>
      </c>
      <c r="B1159" t="s">
        <v>1868</v>
      </c>
      <c r="C1159">
        <v>8441</v>
      </c>
      <c r="D1159">
        <v>145579</v>
      </c>
      <c r="E1159" s="25">
        <v>192250</v>
      </c>
      <c r="F1159">
        <v>19</v>
      </c>
      <c r="G1159" t="s">
        <v>355</v>
      </c>
      <c r="H1159" s="21">
        <f aca="true" t="shared" si="21" ref="H1159:H1222">E1159*F1159/100</f>
        <v>36527.5</v>
      </c>
      <c r="I1159" t="s">
        <v>1869</v>
      </c>
      <c r="J1159">
        <v>1510</v>
      </c>
      <c r="K1159" t="s">
        <v>431</v>
      </c>
      <c r="L1159" t="s">
        <v>434</v>
      </c>
    </row>
    <row r="1160" spans="1:12" ht="12.75">
      <c r="A1160" s="2">
        <v>39378</v>
      </c>
      <c r="B1160" t="s">
        <v>1870</v>
      </c>
      <c r="C1160">
        <v>8441</v>
      </c>
      <c r="D1160">
        <v>276481</v>
      </c>
      <c r="E1160" s="25">
        <v>-192250</v>
      </c>
      <c r="F1160">
        <v>0</v>
      </c>
      <c r="G1160" t="s">
        <v>355</v>
      </c>
      <c r="H1160" s="21">
        <f t="shared" si="21"/>
        <v>0</v>
      </c>
      <c r="I1160" t="s">
        <v>537</v>
      </c>
      <c r="J1160">
        <v>1510</v>
      </c>
      <c r="K1160" t="s">
        <v>431</v>
      </c>
      <c r="L1160" t="s">
        <v>434</v>
      </c>
    </row>
    <row r="1161" spans="1:12" ht="12.75">
      <c r="A1161" s="2">
        <v>39378</v>
      </c>
      <c r="B1161" t="s">
        <v>1871</v>
      </c>
      <c r="C1161">
        <v>5455</v>
      </c>
      <c r="D1161">
        <v>7350</v>
      </c>
      <c r="E1161" s="25">
        <v>100500</v>
      </c>
      <c r="F1161">
        <v>20</v>
      </c>
      <c r="G1161" t="s">
        <v>355</v>
      </c>
      <c r="H1161" s="21">
        <f t="shared" si="21"/>
        <v>20100</v>
      </c>
      <c r="I1161" t="s">
        <v>1006</v>
      </c>
      <c r="J1161">
        <v>4520</v>
      </c>
      <c r="K1161" t="s">
        <v>431</v>
      </c>
      <c r="L1161" t="s">
        <v>434</v>
      </c>
    </row>
    <row r="1162" spans="1:12" ht="12.75">
      <c r="A1162" s="2">
        <v>39378</v>
      </c>
      <c r="B1162" t="s">
        <v>1872</v>
      </c>
      <c r="C1162">
        <v>5455</v>
      </c>
      <c r="D1162">
        <v>264824</v>
      </c>
      <c r="E1162" s="25">
        <v>-100500</v>
      </c>
      <c r="F1162">
        <v>0</v>
      </c>
      <c r="G1162" t="s">
        <v>355</v>
      </c>
      <c r="H1162" s="21">
        <f t="shared" si="21"/>
        <v>0</v>
      </c>
      <c r="I1162" t="s">
        <v>991</v>
      </c>
      <c r="J1162">
        <v>4520</v>
      </c>
      <c r="K1162" t="s">
        <v>431</v>
      </c>
      <c r="L1162" t="s">
        <v>434</v>
      </c>
    </row>
    <row r="1163" spans="1:12" ht="12.75">
      <c r="A1163" s="2">
        <v>39378</v>
      </c>
      <c r="B1163" t="s">
        <v>207</v>
      </c>
      <c r="C1163">
        <v>7872</v>
      </c>
      <c r="D1163">
        <v>120608</v>
      </c>
      <c r="E1163" s="25">
        <v>801810</v>
      </c>
      <c r="F1163">
        <v>180</v>
      </c>
      <c r="G1163" t="s">
        <v>355</v>
      </c>
      <c r="H1163" s="21">
        <f t="shared" si="21"/>
        <v>1443258</v>
      </c>
      <c r="I1163" t="s">
        <v>1879</v>
      </c>
      <c r="J1163">
        <v>4020</v>
      </c>
      <c r="K1163" t="s">
        <v>431</v>
      </c>
      <c r="L1163" t="s">
        <v>434</v>
      </c>
    </row>
    <row r="1164" spans="1:12" ht="12.75">
      <c r="A1164" s="2">
        <v>39378</v>
      </c>
      <c r="B1164" t="s">
        <v>751</v>
      </c>
      <c r="C1164">
        <v>7872</v>
      </c>
      <c r="D1164">
        <v>294857</v>
      </c>
      <c r="E1164" s="25">
        <v>-801810</v>
      </c>
      <c r="F1164">
        <v>0</v>
      </c>
      <c r="G1164" t="s">
        <v>355</v>
      </c>
      <c r="H1164" s="21">
        <f t="shared" si="21"/>
        <v>0</v>
      </c>
      <c r="I1164" t="s">
        <v>1880</v>
      </c>
      <c r="J1164">
        <v>4020</v>
      </c>
      <c r="K1164" t="s">
        <v>431</v>
      </c>
      <c r="L1164" t="s">
        <v>434</v>
      </c>
    </row>
    <row r="1165" spans="1:12" ht="12.75">
      <c r="A1165" s="2">
        <v>39379</v>
      </c>
      <c r="B1165" t="s">
        <v>976</v>
      </c>
      <c r="C1165">
        <v>10215</v>
      </c>
      <c r="D1165">
        <v>331152</v>
      </c>
      <c r="E1165" s="25">
        <v>9580</v>
      </c>
      <c r="F1165">
        <v>25</v>
      </c>
      <c r="G1165" t="s">
        <v>355</v>
      </c>
      <c r="H1165" s="21">
        <f t="shared" si="21"/>
        <v>2395</v>
      </c>
      <c r="I1165" t="s">
        <v>977</v>
      </c>
      <c r="J1165">
        <v>9999</v>
      </c>
      <c r="K1165" t="s">
        <v>431</v>
      </c>
      <c r="L1165" t="s">
        <v>434</v>
      </c>
    </row>
    <row r="1166" spans="1:12" ht="12.75">
      <c r="A1166" s="2">
        <v>39379</v>
      </c>
      <c r="B1166" t="s">
        <v>978</v>
      </c>
      <c r="C1166">
        <v>10215</v>
      </c>
      <c r="D1166">
        <v>331153</v>
      </c>
      <c r="E1166" s="25">
        <v>-9580</v>
      </c>
      <c r="F1166">
        <v>0</v>
      </c>
      <c r="G1166" t="s">
        <v>355</v>
      </c>
      <c r="H1166" s="21">
        <f t="shared" si="21"/>
        <v>0</v>
      </c>
      <c r="I1166" t="s">
        <v>980</v>
      </c>
      <c r="J1166">
        <v>9999</v>
      </c>
      <c r="K1166" t="s">
        <v>431</v>
      </c>
      <c r="L1166" t="s">
        <v>434</v>
      </c>
    </row>
    <row r="1167" spans="1:12" ht="12.75">
      <c r="A1167" s="2">
        <v>39379</v>
      </c>
      <c r="B1167" t="s">
        <v>1005</v>
      </c>
      <c r="C1167">
        <v>4128</v>
      </c>
      <c r="D1167">
        <v>529</v>
      </c>
      <c r="E1167" s="25">
        <v>108000</v>
      </c>
      <c r="F1167">
        <v>20</v>
      </c>
      <c r="G1167" t="s">
        <v>355</v>
      </c>
      <c r="H1167" s="21">
        <f t="shared" si="21"/>
        <v>21600</v>
      </c>
      <c r="I1167" t="s">
        <v>1006</v>
      </c>
      <c r="J1167">
        <v>1510</v>
      </c>
      <c r="K1167" t="s">
        <v>431</v>
      </c>
      <c r="L1167" t="s">
        <v>434</v>
      </c>
    </row>
    <row r="1168" spans="1:12" ht="12.75">
      <c r="A1168" s="2">
        <v>39379</v>
      </c>
      <c r="B1168" t="s">
        <v>1007</v>
      </c>
      <c r="C1168">
        <v>4128</v>
      </c>
      <c r="D1168">
        <v>250343</v>
      </c>
      <c r="E1168" s="25">
        <v>-108000</v>
      </c>
      <c r="F1168">
        <v>0</v>
      </c>
      <c r="G1168" t="s">
        <v>355</v>
      </c>
      <c r="H1168" s="21">
        <f t="shared" si="21"/>
        <v>0</v>
      </c>
      <c r="I1168" t="s">
        <v>991</v>
      </c>
      <c r="J1168">
        <v>1510</v>
      </c>
      <c r="K1168" t="s">
        <v>431</v>
      </c>
      <c r="L1168" t="s">
        <v>434</v>
      </c>
    </row>
    <row r="1169" spans="1:12" ht="12.75">
      <c r="A1169" s="2">
        <v>39379</v>
      </c>
      <c r="B1169" t="s">
        <v>1018</v>
      </c>
      <c r="C1169">
        <v>9618</v>
      </c>
      <c r="D1169">
        <v>250909</v>
      </c>
      <c r="E1169" s="25">
        <v>428000</v>
      </c>
      <c r="F1169">
        <v>20</v>
      </c>
      <c r="G1169" t="s">
        <v>355</v>
      </c>
      <c r="H1169" s="21">
        <f t="shared" si="21"/>
        <v>85600</v>
      </c>
      <c r="I1169" t="s">
        <v>1019</v>
      </c>
      <c r="J1169">
        <v>1510</v>
      </c>
      <c r="K1169" t="s">
        <v>431</v>
      </c>
      <c r="L1169" t="s">
        <v>434</v>
      </c>
    </row>
    <row r="1170" spans="1:12" ht="12.75">
      <c r="A1170" s="2">
        <v>39379</v>
      </c>
      <c r="B1170" t="s">
        <v>1020</v>
      </c>
      <c r="C1170">
        <v>9618</v>
      </c>
      <c r="D1170">
        <v>258577</v>
      </c>
      <c r="E1170" s="25">
        <v>-428000</v>
      </c>
      <c r="F1170">
        <v>0</v>
      </c>
      <c r="G1170" t="s">
        <v>355</v>
      </c>
      <c r="H1170" s="21">
        <f t="shared" si="21"/>
        <v>0</v>
      </c>
      <c r="I1170" t="s">
        <v>1021</v>
      </c>
      <c r="J1170">
        <v>1510</v>
      </c>
      <c r="K1170" t="s">
        <v>431</v>
      </c>
      <c r="L1170" t="s">
        <v>434</v>
      </c>
    </row>
    <row r="1171" spans="1:12" ht="12.75">
      <c r="A1171" s="2">
        <v>39379</v>
      </c>
      <c r="B1171" t="s">
        <v>1064</v>
      </c>
      <c r="C1171">
        <v>9087</v>
      </c>
      <c r="D1171">
        <v>199621</v>
      </c>
      <c r="E1171" s="25">
        <v>5000</v>
      </c>
      <c r="F1171">
        <v>20</v>
      </c>
      <c r="G1171" t="s">
        <v>355</v>
      </c>
      <c r="H1171" s="21">
        <f t="shared" si="21"/>
        <v>1000</v>
      </c>
      <c r="I1171" t="s">
        <v>1065</v>
      </c>
      <c r="J1171">
        <v>1510</v>
      </c>
      <c r="K1171" t="s">
        <v>431</v>
      </c>
      <c r="L1171" t="s">
        <v>434</v>
      </c>
    </row>
    <row r="1172" spans="1:12" ht="12.75">
      <c r="A1172" s="2">
        <v>39379</v>
      </c>
      <c r="B1172" t="s">
        <v>1066</v>
      </c>
      <c r="C1172">
        <v>9087</v>
      </c>
      <c r="D1172">
        <v>267241</v>
      </c>
      <c r="E1172" s="25">
        <v>-5000</v>
      </c>
      <c r="F1172">
        <v>0</v>
      </c>
      <c r="G1172" t="s">
        <v>355</v>
      </c>
      <c r="H1172" s="21">
        <f t="shared" si="21"/>
        <v>0</v>
      </c>
      <c r="I1172" t="s">
        <v>1067</v>
      </c>
      <c r="J1172">
        <v>1510</v>
      </c>
      <c r="K1172" t="s">
        <v>431</v>
      </c>
      <c r="L1172" t="s">
        <v>434</v>
      </c>
    </row>
    <row r="1173" spans="1:12" ht="12.75">
      <c r="A1173" s="2">
        <v>39379</v>
      </c>
      <c r="B1173" t="s">
        <v>1083</v>
      </c>
      <c r="C1173">
        <v>9869</v>
      </c>
      <c r="D1173">
        <v>284461</v>
      </c>
      <c r="E1173" s="25">
        <v>883400</v>
      </c>
      <c r="F1173">
        <v>20</v>
      </c>
      <c r="G1173" t="s">
        <v>355</v>
      </c>
      <c r="H1173" s="21">
        <f t="shared" si="21"/>
        <v>176680</v>
      </c>
      <c r="I1173" t="s">
        <v>1084</v>
      </c>
      <c r="J1173">
        <v>1510</v>
      </c>
      <c r="K1173" t="s">
        <v>431</v>
      </c>
      <c r="L1173" t="s">
        <v>434</v>
      </c>
    </row>
    <row r="1174" spans="1:12" ht="12.75">
      <c r="A1174" s="2">
        <v>39379</v>
      </c>
      <c r="B1174" t="s">
        <v>1086</v>
      </c>
      <c r="C1174">
        <v>9869</v>
      </c>
      <c r="D1174">
        <v>312689</v>
      </c>
      <c r="E1174" s="25">
        <v>-883400</v>
      </c>
      <c r="F1174">
        <v>0</v>
      </c>
      <c r="G1174" t="s">
        <v>355</v>
      </c>
      <c r="H1174" s="21">
        <f t="shared" si="21"/>
        <v>0</v>
      </c>
      <c r="I1174" t="s">
        <v>1090</v>
      </c>
      <c r="J1174">
        <v>1510</v>
      </c>
      <c r="K1174" t="s">
        <v>431</v>
      </c>
      <c r="L1174" t="s">
        <v>434</v>
      </c>
    </row>
    <row r="1175" spans="1:12" ht="12.75">
      <c r="A1175" s="2">
        <v>39379</v>
      </c>
      <c r="B1175" t="s">
        <v>1826</v>
      </c>
      <c r="C1175">
        <v>9606</v>
      </c>
      <c r="D1175">
        <v>249415</v>
      </c>
      <c r="E1175" s="25">
        <v>90000</v>
      </c>
      <c r="F1175">
        <v>20</v>
      </c>
      <c r="G1175" t="s">
        <v>355</v>
      </c>
      <c r="H1175" s="21">
        <f t="shared" si="21"/>
        <v>18000</v>
      </c>
      <c r="I1175" t="s">
        <v>1046</v>
      </c>
      <c r="J1175">
        <v>1010</v>
      </c>
      <c r="K1175" t="s">
        <v>431</v>
      </c>
      <c r="L1175" t="s">
        <v>434</v>
      </c>
    </row>
    <row r="1176" spans="1:12" ht="12.75">
      <c r="A1176" s="2">
        <v>39379</v>
      </c>
      <c r="B1176" t="s">
        <v>1827</v>
      </c>
      <c r="C1176">
        <v>9606</v>
      </c>
      <c r="D1176">
        <v>249416</v>
      </c>
      <c r="E1176" s="25">
        <v>-90000</v>
      </c>
      <c r="F1176">
        <v>0</v>
      </c>
      <c r="G1176" t="s">
        <v>355</v>
      </c>
      <c r="H1176" s="21">
        <f t="shared" si="21"/>
        <v>0</v>
      </c>
      <c r="I1176" t="s">
        <v>1828</v>
      </c>
      <c r="J1176">
        <v>1010</v>
      </c>
      <c r="K1176" t="s">
        <v>431</v>
      </c>
      <c r="L1176" t="s">
        <v>434</v>
      </c>
    </row>
    <row r="1177" spans="1:12" ht="12.75">
      <c r="A1177" s="2">
        <v>39379</v>
      </c>
      <c r="B1177" t="s">
        <v>1847</v>
      </c>
      <c r="C1177">
        <v>9456</v>
      </c>
      <c r="D1177">
        <v>233554</v>
      </c>
      <c r="E1177" s="25">
        <v>200000</v>
      </c>
      <c r="F1177">
        <v>38</v>
      </c>
      <c r="G1177" t="s">
        <v>355</v>
      </c>
      <c r="H1177" s="21">
        <f t="shared" si="21"/>
        <v>76000</v>
      </c>
      <c r="I1177" t="s">
        <v>1848</v>
      </c>
      <c r="J1177">
        <v>1010</v>
      </c>
      <c r="K1177" t="s">
        <v>431</v>
      </c>
      <c r="L1177" t="s">
        <v>434</v>
      </c>
    </row>
    <row r="1178" spans="1:12" ht="12.75">
      <c r="A1178" s="2">
        <v>39379</v>
      </c>
      <c r="B1178" t="s">
        <v>1849</v>
      </c>
      <c r="C1178">
        <v>9456</v>
      </c>
      <c r="D1178">
        <v>298857</v>
      </c>
      <c r="E1178" s="25">
        <v>-200000</v>
      </c>
      <c r="F1178">
        <v>0</v>
      </c>
      <c r="G1178" t="s">
        <v>355</v>
      </c>
      <c r="H1178" s="21">
        <f t="shared" si="21"/>
        <v>0</v>
      </c>
      <c r="I1178" t="s">
        <v>1851</v>
      </c>
      <c r="J1178">
        <v>1010</v>
      </c>
      <c r="K1178" t="s">
        <v>431</v>
      </c>
      <c r="L1178" t="s">
        <v>434</v>
      </c>
    </row>
    <row r="1179" spans="1:12" ht="12.75">
      <c r="A1179" s="2">
        <v>39379</v>
      </c>
      <c r="B1179" t="s">
        <v>207</v>
      </c>
      <c r="C1179">
        <v>7872</v>
      </c>
      <c r="D1179">
        <v>120608</v>
      </c>
      <c r="E1179" s="25">
        <v>22396</v>
      </c>
      <c r="F1179">
        <v>180</v>
      </c>
      <c r="G1179" t="s">
        <v>355</v>
      </c>
      <c r="H1179" s="21">
        <f t="shared" si="21"/>
        <v>40312.8</v>
      </c>
      <c r="I1179" t="s">
        <v>1879</v>
      </c>
      <c r="J1179">
        <v>4020</v>
      </c>
      <c r="K1179" t="s">
        <v>431</v>
      </c>
      <c r="L1179" t="s">
        <v>434</v>
      </c>
    </row>
    <row r="1180" spans="1:12" ht="12.75">
      <c r="A1180" s="2">
        <v>39379</v>
      </c>
      <c r="B1180" t="s">
        <v>751</v>
      </c>
      <c r="C1180">
        <v>7872</v>
      </c>
      <c r="D1180">
        <v>294857</v>
      </c>
      <c r="E1180" s="25">
        <v>-22396</v>
      </c>
      <c r="F1180">
        <v>0</v>
      </c>
      <c r="G1180" t="s">
        <v>355</v>
      </c>
      <c r="H1180" s="21">
        <f t="shared" si="21"/>
        <v>0</v>
      </c>
      <c r="I1180" t="s">
        <v>1881</v>
      </c>
      <c r="J1180">
        <v>4020</v>
      </c>
      <c r="K1180" t="s">
        <v>431</v>
      </c>
      <c r="L1180" t="s">
        <v>434</v>
      </c>
    </row>
    <row r="1181" spans="1:12" ht="12.75">
      <c r="A1181" s="2">
        <v>39380</v>
      </c>
      <c r="B1181" t="s">
        <v>1008</v>
      </c>
      <c r="C1181">
        <v>8469</v>
      </c>
      <c r="D1181">
        <v>148841</v>
      </c>
      <c r="E1181" s="25">
        <v>13501</v>
      </c>
      <c r="F1181">
        <v>27.7</v>
      </c>
      <c r="G1181" t="s">
        <v>355</v>
      </c>
      <c r="H1181" s="21">
        <f t="shared" si="21"/>
        <v>3739.777</v>
      </c>
      <c r="I1181" t="s">
        <v>1009</v>
      </c>
      <c r="J1181">
        <v>1510</v>
      </c>
      <c r="K1181" t="s">
        <v>431</v>
      </c>
      <c r="L1181" t="s">
        <v>434</v>
      </c>
    </row>
    <row r="1182" spans="1:12" ht="12.75">
      <c r="A1182" s="2">
        <v>39380</v>
      </c>
      <c r="B1182" t="s">
        <v>1010</v>
      </c>
      <c r="C1182">
        <v>8469</v>
      </c>
      <c r="D1182">
        <v>257840</v>
      </c>
      <c r="E1182" s="25">
        <v>-13501</v>
      </c>
      <c r="F1182">
        <v>0</v>
      </c>
      <c r="G1182" t="s">
        <v>355</v>
      </c>
      <c r="H1182" s="21">
        <f t="shared" si="21"/>
        <v>0</v>
      </c>
      <c r="I1182" t="s">
        <v>1011</v>
      </c>
      <c r="J1182">
        <v>1510</v>
      </c>
      <c r="K1182" t="s">
        <v>431</v>
      </c>
      <c r="L1182" t="s">
        <v>434</v>
      </c>
    </row>
    <row r="1183" spans="1:12" ht="12.75">
      <c r="A1183" s="2">
        <v>39380</v>
      </c>
      <c r="B1183" t="s">
        <v>660</v>
      </c>
      <c r="C1183">
        <v>7186</v>
      </c>
      <c r="D1183">
        <v>39870</v>
      </c>
      <c r="E1183" s="25">
        <v>56667</v>
      </c>
      <c r="F1183">
        <v>4</v>
      </c>
      <c r="G1183" t="s">
        <v>355</v>
      </c>
      <c r="H1183" s="21">
        <f t="shared" si="21"/>
        <v>2266.68</v>
      </c>
      <c r="I1183" t="s">
        <v>230</v>
      </c>
      <c r="J1183">
        <v>1510</v>
      </c>
      <c r="K1183" t="s">
        <v>431</v>
      </c>
      <c r="L1183" t="s">
        <v>434</v>
      </c>
    </row>
    <row r="1184" spans="1:12" s="54" customFormat="1" ht="12.75">
      <c r="A1184" s="2">
        <v>39380</v>
      </c>
      <c r="B1184" t="s">
        <v>231</v>
      </c>
      <c r="C1184">
        <v>7186</v>
      </c>
      <c r="D1184">
        <v>278509</v>
      </c>
      <c r="E1184" s="25">
        <v>-56637</v>
      </c>
      <c r="F1184">
        <v>0</v>
      </c>
      <c r="G1184" t="s">
        <v>355</v>
      </c>
      <c r="H1184" s="21">
        <f t="shared" si="21"/>
        <v>0</v>
      </c>
      <c r="I1184" t="s">
        <v>233</v>
      </c>
      <c r="J1184">
        <v>1510</v>
      </c>
      <c r="K1184" t="s">
        <v>431</v>
      </c>
      <c r="L1184" t="s">
        <v>434</v>
      </c>
    </row>
    <row r="1185" spans="1:12" ht="12.75">
      <c r="A1185" s="2">
        <v>39380</v>
      </c>
      <c r="B1185" t="s">
        <v>234</v>
      </c>
      <c r="C1185">
        <v>10094</v>
      </c>
      <c r="D1185">
        <v>315925</v>
      </c>
      <c r="E1185" s="25">
        <v>5969</v>
      </c>
      <c r="F1185">
        <v>151</v>
      </c>
      <c r="G1185" t="s">
        <v>355</v>
      </c>
      <c r="H1185" s="21">
        <f t="shared" si="21"/>
        <v>9013.19</v>
      </c>
      <c r="I1185" t="s">
        <v>235</v>
      </c>
      <c r="J1185">
        <v>1510</v>
      </c>
      <c r="K1185" t="s">
        <v>431</v>
      </c>
      <c r="L1185" t="s">
        <v>434</v>
      </c>
    </row>
    <row r="1186" spans="1:12" s="54" customFormat="1" ht="12.75">
      <c r="A1186" s="2">
        <v>39380</v>
      </c>
      <c r="B1186" t="s">
        <v>236</v>
      </c>
      <c r="C1186">
        <v>10094</v>
      </c>
      <c r="D1186">
        <v>315928</v>
      </c>
      <c r="E1186" s="25">
        <v>-5969</v>
      </c>
      <c r="F1186">
        <v>0</v>
      </c>
      <c r="G1186" t="s">
        <v>355</v>
      </c>
      <c r="H1186" s="21">
        <f t="shared" si="21"/>
        <v>0</v>
      </c>
      <c r="I1186" t="s">
        <v>238</v>
      </c>
      <c r="J1186">
        <v>1510</v>
      </c>
      <c r="K1186" t="s">
        <v>431</v>
      </c>
      <c r="L1186" t="s">
        <v>434</v>
      </c>
    </row>
    <row r="1187" spans="1:12" ht="12.75">
      <c r="A1187" s="2">
        <v>39380</v>
      </c>
      <c r="B1187" t="s">
        <v>1339</v>
      </c>
      <c r="C1187">
        <v>9108</v>
      </c>
      <c r="D1187">
        <v>201167</v>
      </c>
      <c r="E1187" s="25">
        <v>108450</v>
      </c>
      <c r="F1187">
        <v>20</v>
      </c>
      <c r="G1187" t="s">
        <v>355</v>
      </c>
      <c r="H1187" s="21">
        <f t="shared" si="21"/>
        <v>21690</v>
      </c>
      <c r="I1187" t="s">
        <v>1782</v>
      </c>
      <c r="J1187">
        <v>1010</v>
      </c>
      <c r="K1187" t="s">
        <v>431</v>
      </c>
      <c r="L1187" t="s">
        <v>434</v>
      </c>
    </row>
    <row r="1188" spans="1:12" ht="12.75">
      <c r="A1188" s="2">
        <v>39380</v>
      </c>
      <c r="B1188" t="s">
        <v>1783</v>
      </c>
      <c r="C1188">
        <v>9108</v>
      </c>
      <c r="D1188">
        <v>201168</v>
      </c>
      <c r="E1188" s="25">
        <v>-108450</v>
      </c>
      <c r="F1188">
        <v>0</v>
      </c>
      <c r="G1188" t="s">
        <v>355</v>
      </c>
      <c r="H1188" s="21">
        <f t="shared" si="21"/>
        <v>0</v>
      </c>
      <c r="I1188" t="s">
        <v>1785</v>
      </c>
      <c r="J1188">
        <v>1010</v>
      </c>
      <c r="K1188" t="s">
        <v>431</v>
      </c>
      <c r="L1188" t="s">
        <v>434</v>
      </c>
    </row>
    <row r="1189" spans="1:12" ht="12.75">
      <c r="A1189" s="2">
        <v>39380</v>
      </c>
      <c r="B1189" t="s">
        <v>1600</v>
      </c>
      <c r="C1189">
        <v>9110</v>
      </c>
      <c r="D1189">
        <v>201213</v>
      </c>
      <c r="E1189" s="25">
        <v>86400</v>
      </c>
      <c r="F1189">
        <v>20</v>
      </c>
      <c r="G1189" t="s">
        <v>355</v>
      </c>
      <c r="H1189" s="21">
        <f t="shared" si="21"/>
        <v>17280</v>
      </c>
      <c r="I1189" t="s">
        <v>1065</v>
      </c>
      <c r="J1189">
        <v>1510</v>
      </c>
      <c r="K1189" t="s">
        <v>431</v>
      </c>
      <c r="L1189" t="s">
        <v>434</v>
      </c>
    </row>
    <row r="1190" spans="1:12" ht="12.75">
      <c r="A1190" s="2">
        <v>39380</v>
      </c>
      <c r="B1190" t="s">
        <v>1813</v>
      </c>
      <c r="C1190">
        <v>9110</v>
      </c>
      <c r="D1190">
        <v>201214</v>
      </c>
      <c r="E1190" s="25">
        <v>-86400</v>
      </c>
      <c r="F1190">
        <v>0</v>
      </c>
      <c r="G1190" t="s">
        <v>355</v>
      </c>
      <c r="H1190" s="21">
        <f t="shared" si="21"/>
        <v>0</v>
      </c>
      <c r="I1190" t="s">
        <v>1067</v>
      </c>
      <c r="J1190">
        <v>1510</v>
      </c>
      <c r="K1190" t="s">
        <v>431</v>
      </c>
      <c r="L1190" t="s">
        <v>434</v>
      </c>
    </row>
    <row r="1191" spans="1:12" ht="12.75">
      <c r="A1191" s="2">
        <v>39380</v>
      </c>
      <c r="B1191" t="s">
        <v>1845</v>
      </c>
      <c r="C1191">
        <v>5330</v>
      </c>
      <c r="D1191">
        <v>9843</v>
      </c>
      <c r="E1191" s="25">
        <v>501905</v>
      </c>
      <c r="F1191">
        <v>20</v>
      </c>
      <c r="G1191" t="s">
        <v>355</v>
      </c>
      <c r="H1191" s="21">
        <f t="shared" si="21"/>
        <v>100381</v>
      </c>
      <c r="I1191" t="s">
        <v>535</v>
      </c>
      <c r="J1191">
        <v>1510</v>
      </c>
      <c r="K1191" t="s">
        <v>431</v>
      </c>
      <c r="L1191" t="s">
        <v>434</v>
      </c>
    </row>
    <row r="1192" spans="1:12" ht="12.75">
      <c r="A1192" s="2">
        <v>39380</v>
      </c>
      <c r="B1192" t="s">
        <v>1846</v>
      </c>
      <c r="C1192">
        <v>5330</v>
      </c>
      <c r="D1192">
        <v>276382</v>
      </c>
      <c r="E1192" s="25">
        <v>-501905</v>
      </c>
      <c r="F1192">
        <v>0</v>
      </c>
      <c r="G1192" t="s">
        <v>355</v>
      </c>
      <c r="H1192" s="21">
        <f t="shared" si="21"/>
        <v>0</v>
      </c>
      <c r="I1192" t="s">
        <v>537</v>
      </c>
      <c r="J1192">
        <v>1510</v>
      </c>
      <c r="K1192" t="s">
        <v>431</v>
      </c>
      <c r="L1192" t="s">
        <v>434</v>
      </c>
    </row>
    <row r="1193" spans="1:12" ht="12.75">
      <c r="A1193" s="2">
        <v>39380</v>
      </c>
      <c r="B1193" t="s">
        <v>755</v>
      </c>
      <c r="C1193">
        <v>5385</v>
      </c>
      <c r="D1193">
        <v>5665</v>
      </c>
      <c r="E1193" s="25">
        <v>1455092</v>
      </c>
      <c r="F1193">
        <v>5</v>
      </c>
      <c r="G1193" t="s">
        <v>355</v>
      </c>
      <c r="H1193" s="21">
        <f t="shared" si="21"/>
        <v>72754.6</v>
      </c>
      <c r="I1193" t="s">
        <v>1885</v>
      </c>
      <c r="J1193">
        <v>1510</v>
      </c>
      <c r="K1193" t="s">
        <v>431</v>
      </c>
      <c r="L1193" t="s">
        <v>434</v>
      </c>
    </row>
    <row r="1194" spans="1:12" ht="12.75">
      <c r="A1194" s="2">
        <v>39380</v>
      </c>
      <c r="B1194" t="s">
        <v>1886</v>
      </c>
      <c r="C1194">
        <v>5385</v>
      </c>
      <c r="D1194">
        <v>246010</v>
      </c>
      <c r="E1194" s="25">
        <v>-1455092</v>
      </c>
      <c r="F1194">
        <v>0</v>
      </c>
      <c r="G1194" t="s">
        <v>355</v>
      </c>
      <c r="H1194" s="21">
        <f t="shared" si="21"/>
        <v>0</v>
      </c>
      <c r="I1194" t="s">
        <v>1888</v>
      </c>
      <c r="J1194">
        <v>1510</v>
      </c>
      <c r="K1194" t="s">
        <v>431</v>
      </c>
      <c r="L1194" t="s">
        <v>434</v>
      </c>
    </row>
    <row r="1195" spans="1:12" ht="12.75">
      <c r="A1195" s="2">
        <v>39381</v>
      </c>
      <c r="B1195" t="s">
        <v>942</v>
      </c>
      <c r="C1195">
        <v>9347</v>
      </c>
      <c r="D1195">
        <v>222862</v>
      </c>
      <c r="E1195" s="25">
        <v>1627026</v>
      </c>
      <c r="F1195">
        <v>20</v>
      </c>
      <c r="G1195" t="s">
        <v>355</v>
      </c>
      <c r="H1195" s="21">
        <f t="shared" si="21"/>
        <v>325405.2</v>
      </c>
      <c r="I1195" t="s">
        <v>983</v>
      </c>
      <c r="J1195">
        <v>1510</v>
      </c>
      <c r="K1195" t="s">
        <v>431</v>
      </c>
      <c r="L1195" t="s">
        <v>434</v>
      </c>
    </row>
    <row r="1196" spans="1:12" ht="12.75">
      <c r="A1196" s="2">
        <v>39381</v>
      </c>
      <c r="B1196" t="s">
        <v>984</v>
      </c>
      <c r="C1196">
        <v>9347</v>
      </c>
      <c r="D1196">
        <v>222864</v>
      </c>
      <c r="E1196" s="25">
        <v>-1627026</v>
      </c>
      <c r="F1196">
        <v>0</v>
      </c>
      <c r="G1196" t="s">
        <v>355</v>
      </c>
      <c r="H1196" s="21">
        <f t="shared" si="21"/>
        <v>0</v>
      </c>
      <c r="I1196" t="s">
        <v>986</v>
      </c>
      <c r="J1196">
        <v>1510</v>
      </c>
      <c r="K1196" t="s">
        <v>431</v>
      </c>
      <c r="L1196" t="s">
        <v>434</v>
      </c>
    </row>
    <row r="1197" spans="1:12" ht="12.75">
      <c r="A1197" s="2">
        <v>39381</v>
      </c>
      <c r="B1197" t="s">
        <v>1549</v>
      </c>
      <c r="C1197">
        <v>8842</v>
      </c>
      <c r="D1197">
        <v>179990</v>
      </c>
      <c r="E1197">
        <v>968</v>
      </c>
      <c r="F1197">
        <v>20</v>
      </c>
      <c r="G1197" t="s">
        <v>355</v>
      </c>
      <c r="H1197" s="21">
        <f t="shared" si="21"/>
        <v>193.6</v>
      </c>
      <c r="I1197" t="s">
        <v>1061</v>
      </c>
      <c r="J1197">
        <v>1510</v>
      </c>
      <c r="K1197" t="s">
        <v>431</v>
      </c>
      <c r="L1197" t="s">
        <v>434</v>
      </c>
    </row>
    <row r="1198" spans="1:12" ht="12.75">
      <c r="A1198" s="2">
        <v>39381</v>
      </c>
      <c r="B1198" t="s">
        <v>1062</v>
      </c>
      <c r="C1198">
        <v>8842</v>
      </c>
      <c r="D1198">
        <v>179991</v>
      </c>
      <c r="E1198">
        <v>-968</v>
      </c>
      <c r="F1198">
        <v>0</v>
      </c>
      <c r="G1198" t="s">
        <v>355</v>
      </c>
      <c r="H1198" s="21">
        <f t="shared" si="21"/>
        <v>0</v>
      </c>
      <c r="I1198" t="s">
        <v>1063</v>
      </c>
      <c r="J1198">
        <v>1510</v>
      </c>
      <c r="K1198" t="s">
        <v>431</v>
      </c>
      <c r="L1198" t="s">
        <v>434</v>
      </c>
    </row>
    <row r="1199" spans="1:12" ht="12.75">
      <c r="A1199" s="2">
        <v>39381</v>
      </c>
      <c r="B1199" t="s">
        <v>1098</v>
      </c>
      <c r="C1199">
        <v>9546</v>
      </c>
      <c r="D1199">
        <v>242089</v>
      </c>
      <c r="E1199" s="25">
        <v>80000</v>
      </c>
      <c r="F1199">
        <v>20</v>
      </c>
      <c r="G1199" t="s">
        <v>355</v>
      </c>
      <c r="H1199" s="21">
        <f t="shared" si="21"/>
        <v>16000</v>
      </c>
      <c r="I1199" t="s">
        <v>1099</v>
      </c>
      <c r="J1199">
        <v>1510</v>
      </c>
      <c r="K1199" t="s">
        <v>431</v>
      </c>
      <c r="L1199" t="s">
        <v>434</v>
      </c>
    </row>
    <row r="1200" spans="1:12" ht="12.75">
      <c r="A1200" s="2">
        <v>39381</v>
      </c>
      <c r="B1200" t="s">
        <v>1100</v>
      </c>
      <c r="C1200">
        <v>9546</v>
      </c>
      <c r="D1200">
        <v>242090</v>
      </c>
      <c r="E1200" s="25">
        <v>-80000</v>
      </c>
      <c r="F1200">
        <v>0</v>
      </c>
      <c r="G1200" t="s">
        <v>355</v>
      </c>
      <c r="H1200" s="21">
        <f t="shared" si="21"/>
        <v>0</v>
      </c>
      <c r="I1200" t="s">
        <v>1102</v>
      </c>
      <c r="J1200">
        <v>1510</v>
      </c>
      <c r="K1200" t="s">
        <v>431</v>
      </c>
      <c r="L1200" t="s">
        <v>434</v>
      </c>
    </row>
    <row r="1201" spans="1:12" ht="12.75">
      <c r="A1201" s="2">
        <v>39381</v>
      </c>
      <c r="B1201" t="s">
        <v>1116</v>
      </c>
      <c r="C1201">
        <v>10141</v>
      </c>
      <c r="D1201">
        <v>322562</v>
      </c>
      <c r="E1201" s="25">
        <v>35000</v>
      </c>
      <c r="F1201">
        <v>20</v>
      </c>
      <c r="G1201" t="s">
        <v>355</v>
      </c>
      <c r="H1201" s="21">
        <f t="shared" si="21"/>
        <v>7000</v>
      </c>
      <c r="I1201" t="s">
        <v>1117</v>
      </c>
      <c r="J1201">
        <v>1510</v>
      </c>
      <c r="K1201" t="s">
        <v>431</v>
      </c>
      <c r="L1201" t="s">
        <v>434</v>
      </c>
    </row>
    <row r="1202" spans="1:12" ht="12.75">
      <c r="A1202" s="2">
        <v>39381</v>
      </c>
      <c r="B1202" t="s">
        <v>1118</v>
      </c>
      <c r="C1202">
        <v>10141</v>
      </c>
      <c r="D1202">
        <v>322566</v>
      </c>
      <c r="E1202" s="25">
        <v>-35000</v>
      </c>
      <c r="F1202">
        <v>0</v>
      </c>
      <c r="G1202" t="s">
        <v>355</v>
      </c>
      <c r="H1202" s="21">
        <f t="shared" si="21"/>
        <v>0</v>
      </c>
      <c r="I1202" t="s">
        <v>1119</v>
      </c>
      <c r="J1202">
        <v>1510</v>
      </c>
      <c r="K1202" t="s">
        <v>431</v>
      </c>
      <c r="L1202" t="s">
        <v>434</v>
      </c>
    </row>
    <row r="1203" spans="1:12" ht="12.75">
      <c r="A1203" s="2">
        <v>39381</v>
      </c>
      <c r="B1203" t="s">
        <v>1806</v>
      </c>
      <c r="C1203">
        <v>10121</v>
      </c>
      <c r="D1203">
        <v>319242</v>
      </c>
      <c r="E1203" s="25">
        <v>26750</v>
      </c>
      <c r="F1203">
        <v>20</v>
      </c>
      <c r="G1203" t="s">
        <v>355</v>
      </c>
      <c r="H1203" s="21">
        <f t="shared" si="21"/>
        <v>5350</v>
      </c>
      <c r="I1203" t="s">
        <v>1807</v>
      </c>
      <c r="J1203">
        <v>1510</v>
      </c>
      <c r="K1203" t="s">
        <v>431</v>
      </c>
      <c r="L1203" t="s">
        <v>434</v>
      </c>
    </row>
    <row r="1204" spans="1:12" ht="12.75">
      <c r="A1204" s="2">
        <v>39381</v>
      </c>
      <c r="B1204" t="s">
        <v>1808</v>
      </c>
      <c r="C1204">
        <v>10121</v>
      </c>
      <c r="D1204">
        <v>319244</v>
      </c>
      <c r="E1204" s="25">
        <v>-26750</v>
      </c>
      <c r="F1204">
        <v>0</v>
      </c>
      <c r="G1204" t="s">
        <v>355</v>
      </c>
      <c r="H1204" s="21">
        <f t="shared" si="21"/>
        <v>0</v>
      </c>
      <c r="I1204" t="s">
        <v>1809</v>
      </c>
      <c r="J1204">
        <v>1510</v>
      </c>
      <c r="K1204" t="s">
        <v>431</v>
      </c>
      <c r="L1204" t="s">
        <v>434</v>
      </c>
    </row>
    <row r="1205" spans="1:12" ht="12.75">
      <c r="A1205" s="2">
        <v>39381</v>
      </c>
      <c r="B1205" t="s">
        <v>1608</v>
      </c>
      <c r="C1205">
        <v>9241</v>
      </c>
      <c r="D1205">
        <v>212039</v>
      </c>
      <c r="E1205" s="25">
        <v>62153</v>
      </c>
      <c r="F1205">
        <v>20</v>
      </c>
      <c r="G1205" t="s">
        <v>355</v>
      </c>
      <c r="H1205" s="21">
        <f t="shared" si="21"/>
        <v>12430.6</v>
      </c>
      <c r="I1205" t="s">
        <v>1084</v>
      </c>
      <c r="J1205">
        <v>1510</v>
      </c>
      <c r="K1205" t="s">
        <v>431</v>
      </c>
      <c r="L1205" t="s">
        <v>434</v>
      </c>
    </row>
    <row r="1206" spans="1:12" ht="12.75">
      <c r="A1206" s="2">
        <v>39381</v>
      </c>
      <c r="B1206" t="s">
        <v>1819</v>
      </c>
      <c r="C1206">
        <v>9241</v>
      </c>
      <c r="D1206">
        <v>212040</v>
      </c>
      <c r="E1206" s="25">
        <v>-62153</v>
      </c>
      <c r="F1206">
        <v>0</v>
      </c>
      <c r="G1206" t="s">
        <v>355</v>
      </c>
      <c r="H1206" s="21">
        <f t="shared" si="21"/>
        <v>0</v>
      </c>
      <c r="I1206" t="s">
        <v>1090</v>
      </c>
      <c r="J1206">
        <v>1510</v>
      </c>
      <c r="K1206" t="s">
        <v>431</v>
      </c>
      <c r="L1206" t="s">
        <v>434</v>
      </c>
    </row>
    <row r="1207" spans="1:12" ht="12.75">
      <c r="A1207" s="2">
        <v>39381</v>
      </c>
      <c r="B1207" t="s">
        <v>1856</v>
      </c>
      <c r="C1207">
        <v>9320</v>
      </c>
      <c r="D1207">
        <v>221293</v>
      </c>
      <c r="E1207" s="25">
        <v>2435</v>
      </c>
      <c r="F1207">
        <v>30</v>
      </c>
      <c r="G1207" t="s">
        <v>355</v>
      </c>
      <c r="H1207" s="21">
        <f t="shared" si="21"/>
        <v>730.5</v>
      </c>
      <c r="I1207" t="s">
        <v>1857</v>
      </c>
      <c r="J1207">
        <v>4020</v>
      </c>
      <c r="K1207" t="s">
        <v>431</v>
      </c>
      <c r="L1207" t="s">
        <v>434</v>
      </c>
    </row>
    <row r="1208" spans="1:12" ht="12.75">
      <c r="A1208" s="2">
        <v>39381</v>
      </c>
      <c r="B1208" t="s">
        <v>1858</v>
      </c>
      <c r="C1208">
        <v>9320</v>
      </c>
      <c r="D1208">
        <v>221294</v>
      </c>
      <c r="E1208" s="25">
        <v>-2435</v>
      </c>
      <c r="F1208">
        <v>0</v>
      </c>
      <c r="G1208" t="s">
        <v>355</v>
      </c>
      <c r="H1208" s="21">
        <f t="shared" si="21"/>
        <v>0</v>
      </c>
      <c r="I1208" t="s">
        <v>1859</v>
      </c>
      <c r="J1208">
        <v>4020</v>
      </c>
      <c r="K1208" t="s">
        <v>431</v>
      </c>
      <c r="L1208" t="s">
        <v>434</v>
      </c>
    </row>
    <row r="1209" spans="1:12" ht="12.75">
      <c r="A1209" s="2">
        <v>39381</v>
      </c>
      <c r="B1209" t="s">
        <v>1889</v>
      </c>
      <c r="C1209">
        <v>9808</v>
      </c>
      <c r="D1209">
        <v>304862</v>
      </c>
      <c r="E1209" s="25">
        <v>35000</v>
      </c>
      <c r="F1209">
        <v>20</v>
      </c>
      <c r="G1209" t="s">
        <v>355</v>
      </c>
      <c r="H1209" s="21">
        <f t="shared" si="21"/>
        <v>7000</v>
      </c>
      <c r="I1209" t="s">
        <v>1890</v>
      </c>
      <c r="J1209">
        <v>1010</v>
      </c>
      <c r="K1209" t="s">
        <v>431</v>
      </c>
      <c r="L1209" t="s">
        <v>434</v>
      </c>
    </row>
    <row r="1210" spans="1:12" ht="12.75">
      <c r="A1210" s="2">
        <v>39381</v>
      </c>
      <c r="B1210" t="s">
        <v>1891</v>
      </c>
      <c r="C1210">
        <v>9808</v>
      </c>
      <c r="D1210">
        <v>304863</v>
      </c>
      <c r="E1210" s="25">
        <v>-35000</v>
      </c>
      <c r="F1210">
        <v>0</v>
      </c>
      <c r="G1210" t="s">
        <v>355</v>
      </c>
      <c r="H1210" s="21">
        <f t="shared" si="21"/>
        <v>0</v>
      </c>
      <c r="I1210" t="s">
        <v>1892</v>
      </c>
      <c r="J1210">
        <v>1010</v>
      </c>
      <c r="K1210" t="s">
        <v>431</v>
      </c>
      <c r="L1210" t="s">
        <v>434</v>
      </c>
    </row>
    <row r="1211" spans="1:12" ht="12.75">
      <c r="A1211" s="2">
        <v>39384</v>
      </c>
      <c r="B1211" t="s">
        <v>660</v>
      </c>
      <c r="C1211">
        <v>7186</v>
      </c>
      <c r="D1211">
        <v>39870</v>
      </c>
      <c r="E1211" s="25">
        <v>8068966</v>
      </c>
      <c r="F1211">
        <v>4</v>
      </c>
      <c r="G1211" t="s">
        <v>355</v>
      </c>
      <c r="H1211" s="21">
        <f t="shared" si="21"/>
        <v>322758.64</v>
      </c>
      <c r="I1211" t="s">
        <v>230</v>
      </c>
      <c r="J1211">
        <v>1510</v>
      </c>
      <c r="K1211" t="s">
        <v>431</v>
      </c>
      <c r="L1211" t="s">
        <v>434</v>
      </c>
    </row>
    <row r="1212" spans="1:12" ht="12.75">
      <c r="A1212" s="2">
        <v>39384</v>
      </c>
      <c r="B1212" t="s">
        <v>231</v>
      </c>
      <c r="C1212">
        <v>7186</v>
      </c>
      <c r="D1212">
        <v>278509</v>
      </c>
      <c r="E1212" s="25">
        <v>-8068966</v>
      </c>
      <c r="F1212">
        <v>0</v>
      </c>
      <c r="G1212" t="s">
        <v>355</v>
      </c>
      <c r="H1212" s="21">
        <f t="shared" si="21"/>
        <v>0</v>
      </c>
      <c r="I1212" t="s">
        <v>233</v>
      </c>
      <c r="J1212">
        <v>1510</v>
      </c>
      <c r="K1212" t="s">
        <v>431</v>
      </c>
      <c r="L1212" t="s">
        <v>434</v>
      </c>
    </row>
    <row r="1213" spans="1:12" s="54" customFormat="1" ht="12.75">
      <c r="A1213" s="2">
        <v>39384</v>
      </c>
      <c r="B1213" t="s">
        <v>538</v>
      </c>
      <c r="C1213">
        <v>10112</v>
      </c>
      <c r="D1213">
        <v>318236</v>
      </c>
      <c r="E1213" s="25">
        <v>20000</v>
      </c>
      <c r="F1213">
        <v>0.5</v>
      </c>
      <c r="G1213" t="s">
        <v>355</v>
      </c>
      <c r="H1213" s="21">
        <f t="shared" si="21"/>
        <v>100</v>
      </c>
      <c r="I1213" t="s">
        <v>540</v>
      </c>
      <c r="J1213">
        <v>1510</v>
      </c>
      <c r="K1213" t="s">
        <v>431</v>
      </c>
      <c r="L1213" t="s">
        <v>434</v>
      </c>
    </row>
    <row r="1214" spans="1:12" s="54" customFormat="1" ht="12.75">
      <c r="A1214" s="2">
        <v>39384</v>
      </c>
      <c r="B1214" t="s">
        <v>541</v>
      </c>
      <c r="C1214">
        <v>10112</v>
      </c>
      <c r="D1214">
        <v>340822</v>
      </c>
      <c r="E1214" s="25">
        <v>-20000</v>
      </c>
      <c r="F1214">
        <v>0</v>
      </c>
      <c r="G1214" t="s">
        <v>355</v>
      </c>
      <c r="H1214" s="21">
        <f t="shared" si="21"/>
        <v>0</v>
      </c>
      <c r="I1214" t="s">
        <v>543</v>
      </c>
      <c r="J1214">
        <v>1510</v>
      </c>
      <c r="K1214" t="s">
        <v>431</v>
      </c>
      <c r="L1214" t="s">
        <v>434</v>
      </c>
    </row>
    <row r="1215" spans="1:12" ht="12.75">
      <c r="A1215" s="2">
        <v>39384</v>
      </c>
      <c r="B1215" t="s">
        <v>1862</v>
      </c>
      <c r="C1215">
        <v>9116</v>
      </c>
      <c r="D1215">
        <v>202217</v>
      </c>
      <c r="E1215" s="25">
        <v>30000</v>
      </c>
      <c r="F1215">
        <v>0</v>
      </c>
      <c r="G1215" t="s">
        <v>355</v>
      </c>
      <c r="H1215" s="21">
        <f t="shared" si="21"/>
        <v>0</v>
      </c>
      <c r="I1215" t="s">
        <v>1863</v>
      </c>
      <c r="J1215">
        <v>2010</v>
      </c>
      <c r="K1215" t="s">
        <v>431</v>
      </c>
      <c r="L1215" t="s">
        <v>434</v>
      </c>
    </row>
    <row r="1216" spans="1:12" ht="12.75">
      <c r="A1216" s="2">
        <v>39384</v>
      </c>
      <c r="B1216" t="s">
        <v>1864</v>
      </c>
      <c r="C1216">
        <v>9116</v>
      </c>
      <c r="D1216">
        <v>202218</v>
      </c>
      <c r="E1216" s="25">
        <v>-30000</v>
      </c>
      <c r="F1216">
        <v>0</v>
      </c>
      <c r="G1216" t="s">
        <v>355</v>
      </c>
      <c r="H1216" s="21">
        <f t="shared" si="21"/>
        <v>0</v>
      </c>
      <c r="I1216" t="s">
        <v>1865</v>
      </c>
      <c r="J1216">
        <v>2010</v>
      </c>
      <c r="K1216" t="s">
        <v>431</v>
      </c>
      <c r="L1216" t="s">
        <v>434</v>
      </c>
    </row>
    <row r="1217" spans="1:12" ht="12.75">
      <c r="A1217" s="2">
        <v>39385</v>
      </c>
      <c r="B1217" t="s">
        <v>1026</v>
      </c>
      <c r="C1217">
        <v>9542</v>
      </c>
      <c r="D1217">
        <v>241726</v>
      </c>
      <c r="E1217" s="25">
        <v>33000</v>
      </c>
      <c r="F1217">
        <v>20</v>
      </c>
      <c r="G1217" t="s">
        <v>355</v>
      </c>
      <c r="H1217" s="21">
        <f t="shared" si="21"/>
        <v>6600</v>
      </c>
      <c r="I1217" t="s">
        <v>1027</v>
      </c>
      <c r="J1217">
        <v>2010</v>
      </c>
      <c r="K1217" t="s">
        <v>431</v>
      </c>
      <c r="L1217" t="s">
        <v>434</v>
      </c>
    </row>
    <row r="1218" spans="1:12" ht="12.75">
      <c r="A1218" s="2">
        <v>39385</v>
      </c>
      <c r="B1218" t="s">
        <v>1028</v>
      </c>
      <c r="C1218">
        <v>9542</v>
      </c>
      <c r="D1218">
        <v>253968</v>
      </c>
      <c r="E1218" s="25">
        <v>-33000</v>
      </c>
      <c r="F1218">
        <v>0</v>
      </c>
      <c r="G1218" t="s">
        <v>355</v>
      </c>
      <c r="H1218" s="21">
        <f t="shared" si="21"/>
        <v>0</v>
      </c>
      <c r="I1218" t="s">
        <v>1030</v>
      </c>
      <c r="J1218">
        <v>2010</v>
      </c>
      <c r="K1218" t="s">
        <v>431</v>
      </c>
      <c r="L1218" t="s">
        <v>434</v>
      </c>
    </row>
    <row r="1219" spans="1:12" ht="12.75">
      <c r="A1219" s="2">
        <v>39385</v>
      </c>
      <c r="B1219" t="s">
        <v>1083</v>
      </c>
      <c r="C1219">
        <v>9869</v>
      </c>
      <c r="D1219">
        <v>284461</v>
      </c>
      <c r="E1219" s="25">
        <v>1706732</v>
      </c>
      <c r="F1219">
        <v>20</v>
      </c>
      <c r="G1219" t="s">
        <v>355</v>
      </c>
      <c r="H1219" s="21">
        <f t="shared" si="21"/>
        <v>341346.4</v>
      </c>
      <c r="I1219" t="s">
        <v>1084</v>
      </c>
      <c r="J1219">
        <v>1510</v>
      </c>
      <c r="K1219" t="s">
        <v>431</v>
      </c>
      <c r="L1219" t="s">
        <v>434</v>
      </c>
    </row>
    <row r="1220" spans="1:12" ht="12.75">
      <c r="A1220" s="2">
        <v>39385</v>
      </c>
      <c r="B1220" t="s">
        <v>1086</v>
      </c>
      <c r="C1220">
        <v>9869</v>
      </c>
      <c r="D1220">
        <v>312689</v>
      </c>
      <c r="E1220" s="25">
        <v>-1706732</v>
      </c>
      <c r="F1220">
        <v>0</v>
      </c>
      <c r="G1220" t="s">
        <v>355</v>
      </c>
      <c r="H1220" s="21">
        <f t="shared" si="21"/>
        <v>0</v>
      </c>
      <c r="I1220" t="s">
        <v>1090</v>
      </c>
      <c r="J1220">
        <v>1510</v>
      </c>
      <c r="K1220" t="s">
        <v>431</v>
      </c>
      <c r="L1220" t="s">
        <v>434</v>
      </c>
    </row>
    <row r="1221" spans="1:12" ht="12.75">
      <c r="A1221" s="2">
        <v>39385</v>
      </c>
      <c r="B1221" t="s">
        <v>1098</v>
      </c>
      <c r="C1221">
        <v>9546</v>
      </c>
      <c r="D1221">
        <v>242089</v>
      </c>
      <c r="E1221" s="25">
        <v>30000</v>
      </c>
      <c r="F1221">
        <v>20</v>
      </c>
      <c r="G1221" t="s">
        <v>355</v>
      </c>
      <c r="H1221" s="21">
        <f t="shared" si="21"/>
        <v>6000</v>
      </c>
      <c r="I1221" t="s">
        <v>1099</v>
      </c>
      <c r="J1221">
        <v>1510</v>
      </c>
      <c r="K1221" t="s">
        <v>431</v>
      </c>
      <c r="L1221" t="s">
        <v>434</v>
      </c>
    </row>
    <row r="1222" spans="1:12" ht="12.75">
      <c r="A1222" s="2">
        <v>39385</v>
      </c>
      <c r="B1222" t="s">
        <v>1100</v>
      </c>
      <c r="C1222">
        <v>9546</v>
      </c>
      <c r="D1222">
        <v>242090</v>
      </c>
      <c r="E1222" s="25">
        <v>-30000</v>
      </c>
      <c r="F1222">
        <v>0</v>
      </c>
      <c r="G1222" t="s">
        <v>355</v>
      </c>
      <c r="H1222" s="21">
        <f t="shared" si="21"/>
        <v>0</v>
      </c>
      <c r="I1222" t="s">
        <v>1102</v>
      </c>
      <c r="J1222">
        <v>1510</v>
      </c>
      <c r="K1222" t="s">
        <v>431</v>
      </c>
      <c r="L1222" t="s">
        <v>434</v>
      </c>
    </row>
    <row r="1223" spans="1:12" s="54" customFormat="1" ht="12.75">
      <c r="A1223" s="2">
        <v>39385</v>
      </c>
      <c r="B1223" t="s">
        <v>671</v>
      </c>
      <c r="C1223">
        <v>8761</v>
      </c>
      <c r="D1223">
        <v>173276</v>
      </c>
      <c r="E1223" s="25">
        <v>8334</v>
      </c>
      <c r="F1223">
        <v>20</v>
      </c>
      <c r="G1223" t="s">
        <v>355</v>
      </c>
      <c r="H1223" s="21">
        <f aca="true" t="shared" si="22" ref="H1223:H1286">E1223*F1223/100</f>
        <v>1666.8</v>
      </c>
      <c r="I1223" t="s">
        <v>239</v>
      </c>
      <c r="J1223">
        <v>1510</v>
      </c>
      <c r="K1223" t="s">
        <v>431</v>
      </c>
      <c r="L1223" t="s">
        <v>434</v>
      </c>
    </row>
    <row r="1224" spans="1:12" s="54" customFormat="1" ht="12.75">
      <c r="A1224" s="2">
        <v>39385</v>
      </c>
      <c r="B1224" t="s">
        <v>240</v>
      </c>
      <c r="C1224">
        <v>8761</v>
      </c>
      <c r="D1224">
        <v>246786</v>
      </c>
      <c r="E1224" s="25">
        <v>-8334</v>
      </c>
      <c r="F1224">
        <v>0</v>
      </c>
      <c r="G1224" t="s">
        <v>355</v>
      </c>
      <c r="H1224" s="21">
        <f t="shared" si="22"/>
        <v>0</v>
      </c>
      <c r="I1224" t="s">
        <v>242</v>
      </c>
      <c r="J1224">
        <v>1510</v>
      </c>
      <c r="K1224" t="s">
        <v>431</v>
      </c>
      <c r="L1224" t="s">
        <v>434</v>
      </c>
    </row>
    <row r="1225" spans="1:12" ht="12.75">
      <c r="A1225" s="2">
        <v>39385</v>
      </c>
      <c r="B1225" t="s">
        <v>1817</v>
      </c>
      <c r="C1225">
        <v>9404</v>
      </c>
      <c r="D1225">
        <v>227787</v>
      </c>
      <c r="E1225" s="25">
        <v>191280</v>
      </c>
      <c r="F1225">
        <v>20</v>
      </c>
      <c r="G1225" t="s">
        <v>355</v>
      </c>
      <c r="H1225" s="21">
        <f t="shared" si="22"/>
        <v>38256</v>
      </c>
      <c r="I1225" t="s">
        <v>994</v>
      </c>
      <c r="J1225">
        <v>1510</v>
      </c>
      <c r="K1225" t="s">
        <v>431</v>
      </c>
      <c r="L1225" t="s">
        <v>434</v>
      </c>
    </row>
    <row r="1226" spans="1:12" ht="12.75">
      <c r="A1226" s="2">
        <v>39385</v>
      </c>
      <c r="B1226" t="s">
        <v>1818</v>
      </c>
      <c r="C1226">
        <v>9404</v>
      </c>
      <c r="D1226">
        <v>227788</v>
      </c>
      <c r="E1226" s="25">
        <v>-191280</v>
      </c>
      <c r="F1226">
        <v>0</v>
      </c>
      <c r="G1226" t="s">
        <v>355</v>
      </c>
      <c r="H1226" s="21">
        <f t="shared" si="22"/>
        <v>0</v>
      </c>
      <c r="I1226" t="s">
        <v>1004</v>
      </c>
      <c r="J1226">
        <v>1510</v>
      </c>
      <c r="K1226" t="s">
        <v>431</v>
      </c>
      <c r="L1226" t="s">
        <v>434</v>
      </c>
    </row>
    <row r="1227" spans="1:12" ht="12.75">
      <c r="A1227" s="2">
        <v>39385</v>
      </c>
      <c r="B1227" t="s">
        <v>742</v>
      </c>
      <c r="C1227">
        <v>9310</v>
      </c>
      <c r="D1227">
        <v>220624</v>
      </c>
      <c r="E1227" s="25">
        <v>115001</v>
      </c>
      <c r="F1227">
        <v>20</v>
      </c>
      <c r="G1227" t="s">
        <v>355</v>
      </c>
      <c r="H1227" s="21">
        <f t="shared" si="22"/>
        <v>23000.2</v>
      </c>
      <c r="I1227" t="s">
        <v>1873</v>
      </c>
      <c r="J1227">
        <v>1510</v>
      </c>
      <c r="K1227" t="s">
        <v>431</v>
      </c>
      <c r="L1227" t="s">
        <v>434</v>
      </c>
    </row>
    <row r="1228" spans="1:12" ht="12.75">
      <c r="A1228" s="2">
        <v>39385</v>
      </c>
      <c r="B1228" t="s">
        <v>1874</v>
      </c>
      <c r="C1228">
        <v>9310</v>
      </c>
      <c r="D1228">
        <v>274810</v>
      </c>
      <c r="E1228" s="25">
        <v>-115001</v>
      </c>
      <c r="F1228">
        <v>0</v>
      </c>
      <c r="G1228" t="s">
        <v>355</v>
      </c>
      <c r="H1228" s="21">
        <f t="shared" si="22"/>
        <v>0</v>
      </c>
      <c r="I1228" t="s">
        <v>233</v>
      </c>
      <c r="J1228">
        <v>1510</v>
      </c>
      <c r="K1228" t="s">
        <v>431</v>
      </c>
      <c r="L1228" t="s">
        <v>434</v>
      </c>
    </row>
    <row r="1229" spans="1:12" ht="12.75">
      <c r="A1229" s="2">
        <v>39386</v>
      </c>
      <c r="B1229" t="s">
        <v>997</v>
      </c>
      <c r="C1229">
        <v>4078</v>
      </c>
      <c r="D1229">
        <v>364</v>
      </c>
      <c r="E1229" s="25">
        <v>2000000</v>
      </c>
      <c r="F1229">
        <v>8</v>
      </c>
      <c r="G1229" t="s">
        <v>355</v>
      </c>
      <c r="H1229" s="21">
        <f t="shared" si="22"/>
        <v>160000</v>
      </c>
      <c r="I1229" t="s">
        <v>998</v>
      </c>
      <c r="J1229">
        <v>4520</v>
      </c>
      <c r="K1229" t="s">
        <v>431</v>
      </c>
      <c r="L1229" t="s">
        <v>434</v>
      </c>
    </row>
    <row r="1230" spans="1:12" ht="12.75">
      <c r="A1230" s="2">
        <v>39386</v>
      </c>
      <c r="B1230" t="s">
        <v>999</v>
      </c>
      <c r="C1230">
        <v>4078</v>
      </c>
      <c r="D1230">
        <v>310881</v>
      </c>
      <c r="E1230" s="25">
        <v>-2000000</v>
      </c>
      <c r="F1230">
        <v>0</v>
      </c>
      <c r="G1230" t="s">
        <v>355</v>
      </c>
      <c r="H1230" s="21">
        <f t="shared" si="22"/>
        <v>0</v>
      </c>
      <c r="I1230" t="s">
        <v>1000</v>
      </c>
      <c r="J1230">
        <v>4520</v>
      </c>
      <c r="K1230" t="s">
        <v>431</v>
      </c>
      <c r="L1230" t="s">
        <v>434</v>
      </c>
    </row>
    <row r="1231" spans="1:12" ht="12.75">
      <c r="A1231" s="2">
        <v>39386</v>
      </c>
      <c r="B1231" t="s">
        <v>1098</v>
      </c>
      <c r="C1231">
        <v>9546</v>
      </c>
      <c r="D1231">
        <v>242089</v>
      </c>
      <c r="E1231" s="25">
        <v>35000</v>
      </c>
      <c r="F1231">
        <v>20</v>
      </c>
      <c r="G1231" t="s">
        <v>355</v>
      </c>
      <c r="H1231" s="21">
        <f t="shared" si="22"/>
        <v>7000</v>
      </c>
      <c r="I1231" t="s">
        <v>1099</v>
      </c>
      <c r="J1231">
        <v>1510</v>
      </c>
      <c r="K1231" t="s">
        <v>431</v>
      </c>
      <c r="L1231" t="s">
        <v>434</v>
      </c>
    </row>
    <row r="1232" spans="1:12" ht="12.75">
      <c r="A1232" s="2">
        <v>39386</v>
      </c>
      <c r="B1232" t="s">
        <v>1100</v>
      </c>
      <c r="C1232">
        <v>9546</v>
      </c>
      <c r="D1232">
        <v>242090</v>
      </c>
      <c r="E1232" s="25">
        <v>-35000</v>
      </c>
      <c r="F1232">
        <v>0</v>
      </c>
      <c r="G1232" t="s">
        <v>355</v>
      </c>
      <c r="H1232" s="21">
        <f t="shared" si="22"/>
        <v>0</v>
      </c>
      <c r="I1232" t="s">
        <v>1102</v>
      </c>
      <c r="J1232">
        <v>1510</v>
      </c>
      <c r="K1232" t="s">
        <v>431</v>
      </c>
      <c r="L1232" t="s">
        <v>434</v>
      </c>
    </row>
    <row r="1233" spans="1:12" ht="12.75">
      <c r="A1233" s="2">
        <v>39386</v>
      </c>
      <c r="B1233" t="s">
        <v>1103</v>
      </c>
      <c r="C1233">
        <v>9284</v>
      </c>
      <c r="D1233">
        <v>216956</v>
      </c>
      <c r="E1233" s="25">
        <v>382019</v>
      </c>
      <c r="F1233">
        <v>20</v>
      </c>
      <c r="G1233" t="s">
        <v>355</v>
      </c>
      <c r="H1233" s="21">
        <f t="shared" si="22"/>
        <v>76403.8</v>
      </c>
      <c r="I1233" t="s">
        <v>1099</v>
      </c>
      <c r="J1233">
        <v>1510</v>
      </c>
      <c r="K1233" t="s">
        <v>431</v>
      </c>
      <c r="L1233" t="s">
        <v>434</v>
      </c>
    </row>
    <row r="1234" spans="1:12" ht="12.75">
      <c r="A1234" s="2">
        <v>39386</v>
      </c>
      <c r="B1234" t="s">
        <v>1104</v>
      </c>
      <c r="C1234">
        <v>9284</v>
      </c>
      <c r="D1234">
        <v>234261</v>
      </c>
      <c r="E1234" s="25">
        <v>-382019</v>
      </c>
      <c r="F1234">
        <v>0</v>
      </c>
      <c r="G1234" t="s">
        <v>355</v>
      </c>
      <c r="H1234" s="21">
        <f t="shared" si="22"/>
        <v>0</v>
      </c>
      <c r="I1234" t="s">
        <v>1102</v>
      </c>
      <c r="J1234">
        <v>1510</v>
      </c>
      <c r="K1234" t="s">
        <v>431</v>
      </c>
      <c r="L1234" t="s">
        <v>434</v>
      </c>
    </row>
    <row r="1235" spans="1:12" ht="12.75">
      <c r="A1235" s="2">
        <v>39386</v>
      </c>
      <c r="B1235" t="s">
        <v>648</v>
      </c>
      <c r="C1235">
        <v>8177</v>
      </c>
      <c r="D1235">
        <v>134528</v>
      </c>
      <c r="E1235" s="25">
        <v>1151007</v>
      </c>
      <c r="F1235">
        <v>10</v>
      </c>
      <c r="G1235" t="s">
        <v>355</v>
      </c>
      <c r="H1235" s="21">
        <f t="shared" si="22"/>
        <v>115100.7</v>
      </c>
      <c r="I1235" t="s">
        <v>1125</v>
      </c>
      <c r="J1235">
        <v>3510</v>
      </c>
      <c r="K1235" t="s">
        <v>431</v>
      </c>
      <c r="L1235" t="s">
        <v>434</v>
      </c>
    </row>
    <row r="1236" spans="1:12" ht="12.75">
      <c r="A1236" s="2">
        <v>39386</v>
      </c>
      <c r="B1236" t="s">
        <v>650</v>
      </c>
      <c r="C1236">
        <v>8177</v>
      </c>
      <c r="D1236">
        <v>233889</v>
      </c>
      <c r="E1236" s="25">
        <v>-1151007</v>
      </c>
      <c r="F1236" s="51">
        <v>0</v>
      </c>
      <c r="G1236" s="51" t="s">
        <v>355</v>
      </c>
      <c r="H1236" s="71">
        <f t="shared" si="22"/>
        <v>0</v>
      </c>
      <c r="I1236" t="s">
        <v>651</v>
      </c>
      <c r="J1236">
        <v>3510</v>
      </c>
      <c r="K1236" t="s">
        <v>431</v>
      </c>
      <c r="L1236" t="s">
        <v>434</v>
      </c>
    </row>
    <row r="1237" spans="1:12" s="54" customFormat="1" ht="12.75">
      <c r="A1237" s="2">
        <v>39386</v>
      </c>
      <c r="B1237" t="s">
        <v>703</v>
      </c>
      <c r="C1237">
        <v>9374</v>
      </c>
      <c r="D1237">
        <v>224427</v>
      </c>
      <c r="E1237" s="25">
        <v>1590934</v>
      </c>
      <c r="F1237">
        <v>20</v>
      </c>
      <c r="G1237" t="s">
        <v>355</v>
      </c>
      <c r="H1237" s="21">
        <f t="shared" si="22"/>
        <v>318186.8</v>
      </c>
      <c r="I1237" t="s">
        <v>1061</v>
      </c>
      <c r="J1237">
        <v>1510</v>
      </c>
      <c r="K1237" t="s">
        <v>431</v>
      </c>
      <c r="L1237" t="s">
        <v>434</v>
      </c>
    </row>
    <row r="1238" spans="1:12" ht="12.75">
      <c r="A1238" s="2">
        <v>39386</v>
      </c>
      <c r="B1238" t="s">
        <v>251</v>
      </c>
      <c r="C1238">
        <v>9374</v>
      </c>
      <c r="D1238">
        <v>224428</v>
      </c>
      <c r="E1238" s="25">
        <v>-1590934</v>
      </c>
      <c r="F1238">
        <v>0</v>
      </c>
      <c r="G1238" t="s">
        <v>355</v>
      </c>
      <c r="H1238" s="21">
        <f t="shared" si="22"/>
        <v>0</v>
      </c>
      <c r="I1238" t="s">
        <v>1063</v>
      </c>
      <c r="J1238">
        <v>1510</v>
      </c>
      <c r="K1238" t="s">
        <v>431</v>
      </c>
      <c r="L1238" t="s">
        <v>434</v>
      </c>
    </row>
    <row r="1239" spans="1:12" ht="12.75">
      <c r="A1239" s="2">
        <v>39386</v>
      </c>
      <c r="B1239" t="s">
        <v>1337</v>
      </c>
      <c r="C1239">
        <v>9527</v>
      </c>
      <c r="D1239">
        <v>241048</v>
      </c>
      <c r="E1239" s="25">
        <v>265000</v>
      </c>
      <c r="F1239">
        <v>20</v>
      </c>
      <c r="G1239" t="s">
        <v>355</v>
      </c>
      <c r="H1239" s="21">
        <f t="shared" si="22"/>
        <v>53000</v>
      </c>
      <c r="I1239" t="s">
        <v>546</v>
      </c>
      <c r="J1239">
        <v>1510</v>
      </c>
      <c r="K1239" t="s">
        <v>431</v>
      </c>
      <c r="L1239" t="s">
        <v>434</v>
      </c>
    </row>
    <row r="1240" spans="1:12" ht="12.75">
      <c r="A1240" s="2">
        <v>39386</v>
      </c>
      <c r="B1240" t="s">
        <v>547</v>
      </c>
      <c r="C1240">
        <v>9527</v>
      </c>
      <c r="D1240">
        <v>241049</v>
      </c>
      <c r="E1240" s="25">
        <v>-265000</v>
      </c>
      <c r="F1240">
        <v>0</v>
      </c>
      <c r="G1240" t="s">
        <v>355</v>
      </c>
      <c r="H1240" s="21">
        <f t="shared" si="22"/>
        <v>0</v>
      </c>
      <c r="I1240" t="s">
        <v>548</v>
      </c>
      <c r="J1240">
        <v>1510</v>
      </c>
      <c r="K1240" t="s">
        <v>431</v>
      </c>
      <c r="L1240" t="s">
        <v>434</v>
      </c>
    </row>
    <row r="1241" spans="1:12" ht="12.75">
      <c r="A1241" s="2">
        <v>39386</v>
      </c>
      <c r="B1241" t="s">
        <v>1860</v>
      </c>
      <c r="C1241">
        <v>8039</v>
      </c>
      <c r="D1241">
        <v>127896</v>
      </c>
      <c r="E1241" s="25">
        <v>86861</v>
      </c>
      <c r="F1241">
        <v>20</v>
      </c>
      <c r="G1241" t="s">
        <v>355</v>
      </c>
      <c r="H1241" s="21">
        <f t="shared" si="22"/>
        <v>17372.2</v>
      </c>
      <c r="I1241" t="s">
        <v>1006</v>
      </c>
      <c r="J1241">
        <v>1510</v>
      </c>
      <c r="K1241" t="s">
        <v>431</v>
      </c>
      <c r="L1241" t="s">
        <v>434</v>
      </c>
    </row>
    <row r="1242" spans="1:12" ht="12.75">
      <c r="A1242" s="2">
        <v>39386</v>
      </c>
      <c r="B1242" t="s">
        <v>1861</v>
      </c>
      <c r="C1242">
        <v>8039</v>
      </c>
      <c r="D1242">
        <v>259354</v>
      </c>
      <c r="E1242" s="25">
        <v>-86861</v>
      </c>
      <c r="F1242">
        <v>0</v>
      </c>
      <c r="G1242" t="s">
        <v>355</v>
      </c>
      <c r="H1242" s="21">
        <f t="shared" si="22"/>
        <v>0</v>
      </c>
      <c r="I1242" t="s">
        <v>991</v>
      </c>
      <c r="J1242">
        <v>1510</v>
      </c>
      <c r="K1242" t="s">
        <v>431</v>
      </c>
      <c r="L1242" t="s">
        <v>434</v>
      </c>
    </row>
    <row r="1243" spans="1:12" ht="12.75">
      <c r="A1243" s="2">
        <v>39356</v>
      </c>
      <c r="B1243" t="s">
        <v>1927</v>
      </c>
      <c r="C1243">
        <v>5917</v>
      </c>
      <c r="D1243">
        <v>31506</v>
      </c>
      <c r="E1243" s="25">
        <v>106395270</v>
      </c>
      <c r="F1243" s="51">
        <v>25</v>
      </c>
      <c r="G1243" s="51" t="s">
        <v>353</v>
      </c>
      <c r="H1243" s="71">
        <f t="shared" si="22"/>
        <v>26598817.5</v>
      </c>
      <c r="I1243" t="s">
        <v>1928</v>
      </c>
      <c r="J1243">
        <v>1010</v>
      </c>
      <c r="K1243" t="s">
        <v>431</v>
      </c>
      <c r="L1243" t="s">
        <v>434</v>
      </c>
    </row>
    <row r="1244" spans="1:12" ht="12.75">
      <c r="A1244" s="2">
        <v>39356</v>
      </c>
      <c r="B1244" t="s">
        <v>1933</v>
      </c>
      <c r="C1244">
        <v>7981</v>
      </c>
      <c r="D1244">
        <v>125365</v>
      </c>
      <c r="E1244" s="25">
        <v>625000</v>
      </c>
      <c r="F1244" s="51">
        <v>20</v>
      </c>
      <c r="G1244" s="51" t="s">
        <v>353</v>
      </c>
      <c r="H1244" s="71">
        <f t="shared" si="22"/>
        <v>125000</v>
      </c>
      <c r="I1244" t="s">
        <v>1934</v>
      </c>
      <c r="J1244">
        <v>4510</v>
      </c>
      <c r="K1244" t="s">
        <v>431</v>
      </c>
      <c r="L1244" t="s">
        <v>434</v>
      </c>
    </row>
    <row r="1245" spans="1:12" ht="12.75">
      <c r="A1245" s="2">
        <v>39356</v>
      </c>
      <c r="B1245" t="s">
        <v>471</v>
      </c>
      <c r="C1245">
        <v>4384</v>
      </c>
      <c r="D1245">
        <v>1717</v>
      </c>
      <c r="E1245" s="25">
        <v>21196000</v>
      </c>
      <c r="F1245" s="51">
        <v>12.5</v>
      </c>
      <c r="G1245" s="51" t="s">
        <v>353</v>
      </c>
      <c r="H1245" s="71">
        <f t="shared" si="22"/>
        <v>2649500</v>
      </c>
      <c r="I1245" t="s">
        <v>472</v>
      </c>
      <c r="J1245">
        <v>1010</v>
      </c>
      <c r="K1245" t="s">
        <v>431</v>
      </c>
      <c r="L1245" t="s">
        <v>434</v>
      </c>
    </row>
    <row r="1246" spans="1:12" ht="12.75">
      <c r="A1246" s="2">
        <v>39356</v>
      </c>
      <c r="B1246" t="s">
        <v>582</v>
      </c>
      <c r="C1246">
        <v>7897</v>
      </c>
      <c r="D1246">
        <v>121812</v>
      </c>
      <c r="E1246" s="25">
        <v>139666666</v>
      </c>
      <c r="F1246" s="51">
        <v>1.5</v>
      </c>
      <c r="G1246" s="51" t="s">
        <v>353</v>
      </c>
      <c r="H1246" s="71">
        <f t="shared" si="22"/>
        <v>2094999.99</v>
      </c>
      <c r="I1246" t="s">
        <v>1952</v>
      </c>
      <c r="J1246">
        <v>3020</v>
      </c>
      <c r="K1246" t="s">
        <v>431</v>
      </c>
      <c r="L1246" t="s">
        <v>434</v>
      </c>
    </row>
    <row r="1247" spans="1:12" ht="12.75">
      <c r="A1247" s="2">
        <v>39356</v>
      </c>
      <c r="B1247" t="s">
        <v>1968</v>
      </c>
      <c r="C1247">
        <v>9244</v>
      </c>
      <c r="D1247">
        <v>212750</v>
      </c>
      <c r="E1247" s="25">
        <v>5000000</v>
      </c>
      <c r="F1247" s="51">
        <v>55</v>
      </c>
      <c r="G1247" s="51" t="s">
        <v>353</v>
      </c>
      <c r="H1247" s="71">
        <f t="shared" si="22"/>
        <v>2750000</v>
      </c>
      <c r="I1247" t="s">
        <v>1126</v>
      </c>
      <c r="J1247">
        <v>1510</v>
      </c>
      <c r="K1247" t="s">
        <v>431</v>
      </c>
      <c r="L1247" t="s">
        <v>434</v>
      </c>
    </row>
    <row r="1248" spans="1:12" ht="12.75">
      <c r="A1248" s="2">
        <v>39356</v>
      </c>
      <c r="B1248" t="s">
        <v>1377</v>
      </c>
      <c r="C1248">
        <v>4707</v>
      </c>
      <c r="D1248">
        <v>2766</v>
      </c>
      <c r="E1248" s="25">
        <v>30048333</v>
      </c>
      <c r="F1248" s="51">
        <v>9</v>
      </c>
      <c r="G1248" s="51" t="s">
        <v>353</v>
      </c>
      <c r="H1248" s="71">
        <f t="shared" si="22"/>
        <v>2704349.97</v>
      </c>
      <c r="I1248" t="s">
        <v>1378</v>
      </c>
      <c r="J1248">
        <v>1510</v>
      </c>
      <c r="K1248" t="s">
        <v>431</v>
      </c>
      <c r="L1248" t="s">
        <v>434</v>
      </c>
    </row>
    <row r="1249" spans="1:12" ht="12.75">
      <c r="A1249" s="2">
        <v>39357</v>
      </c>
      <c r="B1249" t="s">
        <v>1911</v>
      </c>
      <c r="C1249">
        <v>9259</v>
      </c>
      <c r="D1249">
        <v>213889</v>
      </c>
      <c r="E1249" s="25">
        <v>7812000</v>
      </c>
      <c r="F1249" s="51">
        <v>3.2</v>
      </c>
      <c r="G1249" s="51" t="s">
        <v>353</v>
      </c>
      <c r="H1249" s="71">
        <f t="shared" si="22"/>
        <v>249984</v>
      </c>
      <c r="I1249" t="s">
        <v>1912</v>
      </c>
      <c r="J1249">
        <v>4520</v>
      </c>
      <c r="K1249" t="s">
        <v>431</v>
      </c>
      <c r="L1249" t="s">
        <v>434</v>
      </c>
    </row>
    <row r="1250" spans="1:12" ht="12.75">
      <c r="A1250" s="2">
        <v>39357</v>
      </c>
      <c r="B1250" t="s">
        <v>1960</v>
      </c>
      <c r="C1250">
        <v>4147</v>
      </c>
      <c r="D1250">
        <v>576</v>
      </c>
      <c r="E1250" s="25">
        <v>1212121</v>
      </c>
      <c r="F1250" s="51">
        <v>3.3</v>
      </c>
      <c r="G1250" s="51" t="s">
        <v>353</v>
      </c>
      <c r="H1250" s="71">
        <f t="shared" si="22"/>
        <v>39999.992999999995</v>
      </c>
      <c r="I1250" t="s">
        <v>1961</v>
      </c>
      <c r="J1250">
        <v>2010</v>
      </c>
      <c r="K1250" t="s">
        <v>431</v>
      </c>
      <c r="L1250" t="s">
        <v>434</v>
      </c>
    </row>
    <row r="1251" spans="1:12" ht="12.75">
      <c r="A1251" s="2">
        <v>39357</v>
      </c>
      <c r="B1251" t="s">
        <v>557</v>
      </c>
      <c r="C1251">
        <v>5269</v>
      </c>
      <c r="D1251">
        <v>5114</v>
      </c>
      <c r="E1251" s="25">
        <v>43999997</v>
      </c>
      <c r="F1251" s="51">
        <v>1.5</v>
      </c>
      <c r="G1251" s="51" t="s">
        <v>353</v>
      </c>
      <c r="H1251" s="71">
        <f t="shared" si="22"/>
        <v>659999.955</v>
      </c>
      <c r="I1251" t="s">
        <v>1952</v>
      </c>
      <c r="J1251">
        <v>3510</v>
      </c>
      <c r="K1251" t="s">
        <v>431</v>
      </c>
      <c r="L1251" t="s">
        <v>434</v>
      </c>
    </row>
    <row r="1252" spans="1:12" ht="12.75">
      <c r="A1252" s="2">
        <v>39357</v>
      </c>
      <c r="B1252" t="s">
        <v>1347</v>
      </c>
      <c r="C1252">
        <v>5738</v>
      </c>
      <c r="D1252">
        <v>23954</v>
      </c>
      <c r="E1252" s="25">
        <v>5000000</v>
      </c>
      <c r="F1252" s="51">
        <v>40</v>
      </c>
      <c r="G1252" s="51" t="s">
        <v>353</v>
      </c>
      <c r="H1252" s="71">
        <f t="shared" si="22"/>
        <v>2000000</v>
      </c>
      <c r="I1252" t="s">
        <v>734</v>
      </c>
      <c r="J1252">
        <v>1510</v>
      </c>
      <c r="K1252" t="s">
        <v>431</v>
      </c>
      <c r="L1252" t="s">
        <v>434</v>
      </c>
    </row>
    <row r="1253" spans="1:12" ht="12.75">
      <c r="A1253" s="2">
        <v>39358</v>
      </c>
      <c r="B1253" t="s">
        <v>1389</v>
      </c>
      <c r="C1253">
        <v>9257</v>
      </c>
      <c r="D1253">
        <v>213811</v>
      </c>
      <c r="E1253" s="25">
        <v>20000000</v>
      </c>
      <c r="F1253" s="51">
        <v>15</v>
      </c>
      <c r="G1253" s="51" t="s">
        <v>353</v>
      </c>
      <c r="H1253" s="71">
        <f t="shared" si="22"/>
        <v>3000000</v>
      </c>
      <c r="I1253" t="s">
        <v>1390</v>
      </c>
      <c r="J1253">
        <v>3510</v>
      </c>
      <c r="K1253" t="s">
        <v>13</v>
      </c>
      <c r="L1253" t="s">
        <v>434</v>
      </c>
    </row>
    <row r="1254" spans="1:12" ht="12.75">
      <c r="A1254" s="2">
        <v>39359</v>
      </c>
      <c r="B1254" t="s">
        <v>1957</v>
      </c>
      <c r="C1254">
        <v>7421</v>
      </c>
      <c r="D1254">
        <v>54266</v>
      </c>
      <c r="E1254" s="25">
        <v>2000000</v>
      </c>
      <c r="F1254" s="51">
        <v>25</v>
      </c>
      <c r="G1254" s="51" t="s">
        <v>353</v>
      </c>
      <c r="H1254" s="71">
        <f t="shared" si="22"/>
        <v>500000</v>
      </c>
      <c r="I1254" t="s">
        <v>1928</v>
      </c>
      <c r="J1254">
        <v>2540</v>
      </c>
      <c r="K1254" t="s">
        <v>431</v>
      </c>
      <c r="L1254" t="s">
        <v>434</v>
      </c>
    </row>
    <row r="1255" spans="1:12" ht="12.75">
      <c r="A1255" s="2">
        <v>39359</v>
      </c>
      <c r="B1255" t="s">
        <v>560</v>
      </c>
      <c r="C1255">
        <v>9238</v>
      </c>
      <c r="D1255">
        <v>211384</v>
      </c>
      <c r="E1255" s="25">
        <v>16033333</v>
      </c>
      <c r="F1255" s="51">
        <v>15</v>
      </c>
      <c r="G1255" s="51" t="s">
        <v>353</v>
      </c>
      <c r="H1255" s="71">
        <f t="shared" si="22"/>
        <v>2404999.95</v>
      </c>
      <c r="I1255" t="s">
        <v>1939</v>
      </c>
      <c r="J1255">
        <v>1510</v>
      </c>
      <c r="K1255" t="s">
        <v>431</v>
      </c>
      <c r="L1255" t="s">
        <v>434</v>
      </c>
    </row>
    <row r="1256" spans="1:12" ht="12.75">
      <c r="A1256" s="2">
        <v>39360</v>
      </c>
      <c r="B1256" t="s">
        <v>1900</v>
      </c>
      <c r="C1256">
        <v>5708</v>
      </c>
      <c r="D1256">
        <v>23148</v>
      </c>
      <c r="E1256" s="25">
        <v>6823044</v>
      </c>
      <c r="F1256" s="51">
        <v>80</v>
      </c>
      <c r="G1256" s="51" t="s">
        <v>353</v>
      </c>
      <c r="H1256" s="71">
        <f t="shared" si="22"/>
        <v>5458435.2</v>
      </c>
      <c r="I1256" t="s">
        <v>1901</v>
      </c>
      <c r="J1256">
        <v>1510</v>
      </c>
      <c r="K1256" t="s">
        <v>431</v>
      </c>
      <c r="L1256" t="s">
        <v>434</v>
      </c>
    </row>
    <row r="1257" spans="1:12" ht="12.75">
      <c r="A1257" s="2">
        <v>39360</v>
      </c>
      <c r="B1257" t="s">
        <v>1923</v>
      </c>
      <c r="C1257">
        <v>9971</v>
      </c>
      <c r="D1257">
        <v>296967</v>
      </c>
      <c r="E1257" s="25">
        <v>10800000</v>
      </c>
      <c r="F1257" s="51">
        <v>30</v>
      </c>
      <c r="G1257" s="51" t="s">
        <v>353</v>
      </c>
      <c r="H1257" s="71">
        <f t="shared" si="22"/>
        <v>3240000</v>
      </c>
      <c r="I1257" t="s">
        <v>1924</v>
      </c>
      <c r="J1257">
        <v>1510</v>
      </c>
      <c r="K1257" t="s">
        <v>431</v>
      </c>
      <c r="L1257" t="s">
        <v>434</v>
      </c>
    </row>
    <row r="1258" spans="1:12" ht="12.75">
      <c r="A1258" s="2">
        <v>39360</v>
      </c>
      <c r="B1258" t="s">
        <v>1947</v>
      </c>
      <c r="C1258">
        <v>4553</v>
      </c>
      <c r="D1258">
        <v>2273</v>
      </c>
      <c r="E1258" s="25">
        <v>1826150</v>
      </c>
      <c r="F1258" s="51">
        <v>13.69</v>
      </c>
      <c r="G1258" s="51" t="s">
        <v>353</v>
      </c>
      <c r="H1258" s="71">
        <f t="shared" si="22"/>
        <v>249999.935</v>
      </c>
      <c r="I1258" t="s">
        <v>1948</v>
      </c>
      <c r="J1258">
        <v>1510</v>
      </c>
      <c r="K1258" t="s">
        <v>431</v>
      </c>
      <c r="L1258" t="s">
        <v>434</v>
      </c>
    </row>
    <row r="1259" spans="1:12" ht="12.75">
      <c r="A1259" s="2">
        <v>39360</v>
      </c>
      <c r="B1259" t="s">
        <v>265</v>
      </c>
      <c r="C1259">
        <v>9020</v>
      </c>
      <c r="D1259">
        <v>195699</v>
      </c>
      <c r="E1259" s="25">
        <v>9740000</v>
      </c>
      <c r="F1259" s="51">
        <v>5</v>
      </c>
      <c r="G1259" s="51" t="s">
        <v>353</v>
      </c>
      <c r="H1259" s="71">
        <f t="shared" si="22"/>
        <v>487000</v>
      </c>
      <c r="I1259" t="s">
        <v>266</v>
      </c>
      <c r="J1259">
        <v>1510</v>
      </c>
      <c r="K1259" t="s">
        <v>431</v>
      </c>
      <c r="L1259" t="s">
        <v>434</v>
      </c>
    </row>
    <row r="1260" spans="1:12" ht="12.75">
      <c r="A1260" s="2">
        <v>39363</v>
      </c>
      <c r="B1260" t="s">
        <v>1372</v>
      </c>
      <c r="C1260">
        <v>9814</v>
      </c>
      <c r="D1260">
        <v>277698</v>
      </c>
      <c r="E1260" s="25">
        <v>2910000</v>
      </c>
      <c r="F1260" s="51">
        <v>40</v>
      </c>
      <c r="G1260" s="51" t="s">
        <v>353</v>
      </c>
      <c r="H1260" s="71">
        <f t="shared" si="22"/>
        <v>1164000</v>
      </c>
      <c r="I1260" t="s">
        <v>1373</v>
      </c>
      <c r="J1260">
        <v>1010</v>
      </c>
      <c r="K1260" t="s">
        <v>431</v>
      </c>
      <c r="L1260" t="s">
        <v>434</v>
      </c>
    </row>
    <row r="1261" spans="1:12" ht="12.75">
      <c r="A1261" s="2">
        <v>39363</v>
      </c>
      <c r="B1261" t="s">
        <v>896</v>
      </c>
      <c r="C1261">
        <v>8232</v>
      </c>
      <c r="D1261">
        <v>136659</v>
      </c>
      <c r="E1261" s="25">
        <v>17000000</v>
      </c>
      <c r="F1261" s="51">
        <v>5.3</v>
      </c>
      <c r="G1261" s="51" t="s">
        <v>353</v>
      </c>
      <c r="H1261" s="71">
        <f t="shared" si="22"/>
        <v>901000</v>
      </c>
      <c r="I1261" t="s">
        <v>1374</v>
      </c>
      <c r="J1261">
        <v>2540</v>
      </c>
      <c r="K1261" t="s">
        <v>431</v>
      </c>
      <c r="L1261" t="s">
        <v>434</v>
      </c>
    </row>
    <row r="1262" spans="1:12" ht="12.75">
      <c r="A1262" s="2">
        <v>39363</v>
      </c>
      <c r="B1262" t="s">
        <v>896</v>
      </c>
      <c r="C1262">
        <v>8232</v>
      </c>
      <c r="D1262">
        <v>136659</v>
      </c>
      <c r="E1262" s="25">
        <v>1298701</v>
      </c>
      <c r="F1262" s="51">
        <v>1.54</v>
      </c>
      <c r="G1262" s="51" t="s">
        <v>353</v>
      </c>
      <c r="H1262" s="71">
        <f t="shared" si="22"/>
        <v>19999.9954</v>
      </c>
      <c r="I1262" t="s">
        <v>22</v>
      </c>
      <c r="J1262">
        <v>2540</v>
      </c>
      <c r="K1262" t="s">
        <v>431</v>
      </c>
      <c r="L1262" t="s">
        <v>434</v>
      </c>
    </row>
    <row r="1263" spans="1:12" ht="12.75">
      <c r="A1263" s="2">
        <v>39363</v>
      </c>
      <c r="B1263" t="s">
        <v>896</v>
      </c>
      <c r="C1263">
        <v>8232</v>
      </c>
      <c r="D1263">
        <v>136659</v>
      </c>
      <c r="E1263" s="25">
        <v>19480520</v>
      </c>
      <c r="F1263" s="51">
        <v>1.54</v>
      </c>
      <c r="G1263" s="51" t="s">
        <v>353</v>
      </c>
      <c r="H1263" s="71">
        <f t="shared" si="22"/>
        <v>300000.00800000003</v>
      </c>
      <c r="I1263" t="s">
        <v>23</v>
      </c>
      <c r="J1263">
        <v>2540</v>
      </c>
      <c r="K1263" t="s">
        <v>431</v>
      </c>
      <c r="L1263" t="s">
        <v>434</v>
      </c>
    </row>
    <row r="1264" spans="1:12" ht="12.75">
      <c r="A1264" s="2">
        <v>39363</v>
      </c>
      <c r="B1264" t="s">
        <v>896</v>
      </c>
      <c r="C1264">
        <v>8232</v>
      </c>
      <c r="D1264">
        <v>136659</v>
      </c>
      <c r="E1264" s="25">
        <v>31363930</v>
      </c>
      <c r="F1264" s="51">
        <v>2.5</v>
      </c>
      <c r="G1264" s="51" t="s">
        <v>353</v>
      </c>
      <c r="H1264" s="71">
        <f t="shared" si="22"/>
        <v>784098.25</v>
      </c>
      <c r="I1264" t="s">
        <v>24</v>
      </c>
      <c r="J1264">
        <v>2540</v>
      </c>
      <c r="K1264" t="s">
        <v>431</v>
      </c>
      <c r="L1264" t="s">
        <v>434</v>
      </c>
    </row>
    <row r="1265" spans="1:12" ht="12.75">
      <c r="A1265" s="2">
        <v>39364</v>
      </c>
      <c r="B1265" t="s">
        <v>507</v>
      </c>
      <c r="C1265">
        <v>5836</v>
      </c>
      <c r="D1265">
        <v>27508</v>
      </c>
      <c r="E1265" s="25">
        <v>3451000</v>
      </c>
      <c r="F1265" s="51">
        <v>10</v>
      </c>
      <c r="G1265" s="51" t="s">
        <v>353</v>
      </c>
      <c r="H1265" s="71">
        <f t="shared" si="22"/>
        <v>345100</v>
      </c>
      <c r="I1265" t="s">
        <v>1942</v>
      </c>
      <c r="J1265">
        <v>2540</v>
      </c>
      <c r="K1265" t="s">
        <v>431</v>
      </c>
      <c r="L1265" t="s">
        <v>434</v>
      </c>
    </row>
    <row r="1266" spans="1:12" ht="12.75">
      <c r="A1266" s="2">
        <v>39364</v>
      </c>
      <c r="B1266" t="s">
        <v>736</v>
      </c>
      <c r="C1266">
        <v>9573</v>
      </c>
      <c r="D1266">
        <v>245408</v>
      </c>
      <c r="E1266" s="25">
        <v>6200000</v>
      </c>
      <c r="F1266" s="51">
        <v>10</v>
      </c>
      <c r="G1266" s="51" t="s">
        <v>353</v>
      </c>
      <c r="H1266" s="71">
        <f t="shared" si="22"/>
        <v>620000</v>
      </c>
      <c r="I1266" t="s">
        <v>21</v>
      </c>
      <c r="J1266">
        <v>1010</v>
      </c>
      <c r="K1266" t="s">
        <v>431</v>
      </c>
      <c r="L1266" t="s">
        <v>434</v>
      </c>
    </row>
    <row r="1267" spans="1:12" ht="12.75">
      <c r="A1267" s="2">
        <v>39365</v>
      </c>
      <c r="B1267" t="s">
        <v>1900</v>
      </c>
      <c r="C1267">
        <v>5708</v>
      </c>
      <c r="D1267">
        <v>23148</v>
      </c>
      <c r="E1267" s="25">
        <v>42000000</v>
      </c>
      <c r="F1267" s="51">
        <v>72</v>
      </c>
      <c r="G1267" s="51" t="s">
        <v>353</v>
      </c>
      <c r="H1267" s="71">
        <f t="shared" si="22"/>
        <v>30240000</v>
      </c>
      <c r="I1267" t="s">
        <v>1902</v>
      </c>
      <c r="J1267">
        <v>1510</v>
      </c>
      <c r="K1267" t="s">
        <v>431</v>
      </c>
      <c r="L1267" t="s">
        <v>434</v>
      </c>
    </row>
    <row r="1268" spans="1:12" ht="12.75">
      <c r="A1268" s="2">
        <v>39365</v>
      </c>
      <c r="B1268" t="s">
        <v>267</v>
      </c>
      <c r="C1268">
        <v>8265</v>
      </c>
      <c r="D1268">
        <v>137827</v>
      </c>
      <c r="E1268" s="25">
        <v>6967777</v>
      </c>
      <c r="F1268" s="51">
        <v>90</v>
      </c>
      <c r="G1268" s="51" t="s">
        <v>353</v>
      </c>
      <c r="H1268" s="71">
        <f t="shared" si="22"/>
        <v>6270999.3</v>
      </c>
      <c r="I1268" t="s">
        <v>268</v>
      </c>
      <c r="J1268">
        <v>3520</v>
      </c>
      <c r="K1268" t="s">
        <v>431</v>
      </c>
      <c r="L1268" t="s">
        <v>434</v>
      </c>
    </row>
    <row r="1269" spans="1:12" ht="12.75">
      <c r="A1269" s="2">
        <v>39365</v>
      </c>
      <c r="B1269" t="s">
        <v>269</v>
      </c>
      <c r="C1269">
        <v>5740</v>
      </c>
      <c r="D1269">
        <v>23965</v>
      </c>
      <c r="E1269" s="25">
        <v>861900</v>
      </c>
      <c r="F1269" s="51">
        <v>40</v>
      </c>
      <c r="G1269" s="51" t="s">
        <v>353</v>
      </c>
      <c r="H1269" s="71">
        <f t="shared" si="22"/>
        <v>344760</v>
      </c>
      <c r="I1269" t="s">
        <v>270</v>
      </c>
      <c r="J1269">
        <v>3510</v>
      </c>
      <c r="K1269" t="s">
        <v>431</v>
      </c>
      <c r="L1269" t="s">
        <v>434</v>
      </c>
    </row>
    <row r="1270" spans="1:12" ht="12.75">
      <c r="A1270" s="2">
        <v>39365</v>
      </c>
      <c r="B1270" t="s">
        <v>1665</v>
      </c>
      <c r="C1270">
        <v>9409</v>
      </c>
      <c r="D1270">
        <v>228620</v>
      </c>
      <c r="E1270" s="25">
        <v>5000000</v>
      </c>
      <c r="F1270" s="51">
        <v>30</v>
      </c>
      <c r="G1270" s="51" t="s">
        <v>353</v>
      </c>
      <c r="H1270" s="71">
        <f t="shared" si="22"/>
        <v>1500000</v>
      </c>
      <c r="I1270" t="s">
        <v>1380</v>
      </c>
      <c r="J1270">
        <v>1510</v>
      </c>
      <c r="K1270" t="s">
        <v>431</v>
      </c>
      <c r="L1270" t="s">
        <v>434</v>
      </c>
    </row>
    <row r="1271" spans="1:12" ht="12.75">
      <c r="A1271" s="2">
        <v>39365</v>
      </c>
      <c r="B1271" t="s">
        <v>1409</v>
      </c>
      <c r="C1271">
        <v>8088</v>
      </c>
      <c r="D1271">
        <v>131114</v>
      </c>
      <c r="E1271" s="25">
        <v>10000000</v>
      </c>
      <c r="F1271" s="51">
        <v>10</v>
      </c>
      <c r="G1271" s="51" t="s">
        <v>353</v>
      </c>
      <c r="H1271" s="71">
        <f t="shared" si="22"/>
        <v>1000000</v>
      </c>
      <c r="I1271" t="s">
        <v>1942</v>
      </c>
      <c r="J1271">
        <v>4510</v>
      </c>
      <c r="K1271" t="s">
        <v>431</v>
      </c>
      <c r="L1271" t="s">
        <v>434</v>
      </c>
    </row>
    <row r="1272" spans="1:12" ht="12.75">
      <c r="A1272" s="2">
        <v>39366</v>
      </c>
      <c r="B1272" t="s">
        <v>1894</v>
      </c>
      <c r="C1272">
        <v>8268</v>
      </c>
      <c r="D1272">
        <v>137878</v>
      </c>
      <c r="E1272" s="25">
        <v>300000000</v>
      </c>
      <c r="F1272" s="51">
        <v>0.06</v>
      </c>
      <c r="G1272" s="51" t="s">
        <v>353</v>
      </c>
      <c r="H1272" s="71">
        <f t="shared" si="22"/>
        <v>180000</v>
      </c>
      <c r="I1272" t="s">
        <v>1895</v>
      </c>
      <c r="J1272">
        <v>5510</v>
      </c>
      <c r="K1272" t="s">
        <v>431</v>
      </c>
      <c r="L1272" t="s">
        <v>434</v>
      </c>
    </row>
    <row r="1273" spans="1:12" ht="12.75">
      <c r="A1273" s="2">
        <v>39366</v>
      </c>
      <c r="B1273" t="s">
        <v>1894</v>
      </c>
      <c r="C1273">
        <v>8268</v>
      </c>
      <c r="D1273">
        <v>137878</v>
      </c>
      <c r="E1273" s="25">
        <v>20000000</v>
      </c>
      <c r="F1273" s="51">
        <v>1</v>
      </c>
      <c r="G1273" s="51" t="s">
        <v>353</v>
      </c>
      <c r="H1273" s="71">
        <f t="shared" si="22"/>
        <v>200000</v>
      </c>
      <c r="I1273" t="s">
        <v>1896</v>
      </c>
      <c r="J1273">
        <v>5510</v>
      </c>
      <c r="K1273" t="s">
        <v>431</v>
      </c>
      <c r="L1273" t="s">
        <v>434</v>
      </c>
    </row>
    <row r="1274" spans="1:12" ht="12.75">
      <c r="A1274" s="2">
        <v>39366</v>
      </c>
      <c r="B1274" t="s">
        <v>441</v>
      </c>
      <c r="C1274">
        <v>8656</v>
      </c>
      <c r="D1274">
        <v>166167</v>
      </c>
      <c r="E1274">
        <v>1</v>
      </c>
      <c r="F1274" s="51">
        <v>110</v>
      </c>
      <c r="G1274" s="51" t="s">
        <v>353</v>
      </c>
      <c r="H1274" s="71">
        <f t="shared" si="22"/>
        <v>1.1</v>
      </c>
      <c r="I1274" t="s">
        <v>1921</v>
      </c>
      <c r="J1274">
        <v>1510</v>
      </c>
      <c r="K1274" t="s">
        <v>431</v>
      </c>
      <c r="L1274" t="s">
        <v>434</v>
      </c>
    </row>
    <row r="1275" spans="1:12" ht="12.75">
      <c r="A1275" s="2">
        <v>39366</v>
      </c>
      <c r="B1275" t="s">
        <v>441</v>
      </c>
      <c r="C1275">
        <v>8656</v>
      </c>
      <c r="D1275">
        <v>166167</v>
      </c>
      <c r="E1275" s="25">
        <v>5000000</v>
      </c>
      <c r="F1275" s="51">
        <v>100</v>
      </c>
      <c r="G1275" s="51" t="s">
        <v>353</v>
      </c>
      <c r="H1275" s="71">
        <f t="shared" si="22"/>
        <v>5000000</v>
      </c>
      <c r="I1275" t="s">
        <v>1922</v>
      </c>
      <c r="J1275">
        <v>1510</v>
      </c>
      <c r="K1275" t="s">
        <v>431</v>
      </c>
      <c r="L1275" t="s">
        <v>434</v>
      </c>
    </row>
    <row r="1276" spans="1:12" ht="12.75">
      <c r="A1276" s="2">
        <v>39366</v>
      </c>
      <c r="B1276" t="s">
        <v>869</v>
      </c>
      <c r="C1276">
        <v>4541</v>
      </c>
      <c r="D1276">
        <v>2242</v>
      </c>
      <c r="E1276" s="25">
        <v>751958</v>
      </c>
      <c r="F1276" s="51">
        <v>39.9</v>
      </c>
      <c r="G1276" s="51" t="s">
        <v>353</v>
      </c>
      <c r="H1276" s="71">
        <f t="shared" si="22"/>
        <v>300031.24199999997</v>
      </c>
      <c r="I1276" t="s">
        <v>1962</v>
      </c>
      <c r="J1276">
        <v>3520</v>
      </c>
      <c r="K1276" t="s">
        <v>431</v>
      </c>
      <c r="L1276" t="s">
        <v>434</v>
      </c>
    </row>
    <row r="1277" spans="1:12" ht="12.75">
      <c r="A1277" s="2">
        <v>39366</v>
      </c>
      <c r="B1277" t="s">
        <v>1134</v>
      </c>
      <c r="C1277">
        <v>8728</v>
      </c>
      <c r="D1277">
        <v>171765</v>
      </c>
      <c r="E1277" s="25">
        <v>16999230</v>
      </c>
      <c r="F1277" s="51">
        <v>26</v>
      </c>
      <c r="G1277" s="51" t="s">
        <v>353</v>
      </c>
      <c r="H1277" s="71">
        <f t="shared" si="22"/>
        <v>4419799.8</v>
      </c>
      <c r="I1277" t="s">
        <v>1135</v>
      </c>
      <c r="J1277">
        <v>1510</v>
      </c>
      <c r="K1277" t="s">
        <v>431</v>
      </c>
      <c r="L1277" t="s">
        <v>434</v>
      </c>
    </row>
    <row r="1278" spans="1:12" ht="12.75">
      <c r="A1278" s="2">
        <v>39366</v>
      </c>
      <c r="B1278" t="s">
        <v>271</v>
      </c>
      <c r="C1278">
        <v>4817</v>
      </c>
      <c r="D1278">
        <v>10589</v>
      </c>
      <c r="E1278" s="25">
        <v>20000000</v>
      </c>
      <c r="F1278" s="51">
        <v>5.5</v>
      </c>
      <c r="G1278" s="51" t="s">
        <v>353</v>
      </c>
      <c r="H1278" s="71">
        <f t="shared" si="22"/>
        <v>1100000</v>
      </c>
      <c r="I1278" t="s">
        <v>556</v>
      </c>
      <c r="J1278">
        <v>4520</v>
      </c>
      <c r="K1278" t="s">
        <v>431</v>
      </c>
      <c r="L1278" t="s">
        <v>434</v>
      </c>
    </row>
    <row r="1279" spans="1:12" ht="12.75">
      <c r="A1279" s="2">
        <v>39366</v>
      </c>
      <c r="B1279" t="s">
        <v>1399</v>
      </c>
      <c r="C1279">
        <v>9609</v>
      </c>
      <c r="D1279">
        <v>294284</v>
      </c>
      <c r="E1279" s="25">
        <v>3000000</v>
      </c>
      <c r="F1279" s="51">
        <v>1</v>
      </c>
      <c r="G1279" s="51" t="s">
        <v>353</v>
      </c>
      <c r="H1279" s="71">
        <f t="shared" si="22"/>
        <v>30000</v>
      </c>
      <c r="I1279" t="s">
        <v>1400</v>
      </c>
      <c r="J1279">
        <v>1510</v>
      </c>
      <c r="K1279" t="s">
        <v>431</v>
      </c>
      <c r="L1279" t="s">
        <v>434</v>
      </c>
    </row>
    <row r="1280" spans="1:12" ht="12.75">
      <c r="A1280" s="2">
        <v>39367</v>
      </c>
      <c r="B1280" t="s">
        <v>786</v>
      </c>
      <c r="C1280">
        <v>9629</v>
      </c>
      <c r="D1280">
        <v>251937</v>
      </c>
      <c r="E1280" s="25">
        <v>66323</v>
      </c>
      <c r="F1280" s="51">
        <v>962.91</v>
      </c>
      <c r="G1280" s="51" t="s">
        <v>353</v>
      </c>
      <c r="H1280" s="71">
        <f t="shared" si="22"/>
        <v>638630.7993</v>
      </c>
      <c r="I1280" t="s">
        <v>1909</v>
      </c>
      <c r="J1280">
        <v>4020</v>
      </c>
      <c r="K1280" t="s">
        <v>431</v>
      </c>
      <c r="L1280" t="s">
        <v>434</v>
      </c>
    </row>
    <row r="1281" spans="1:12" ht="12.75">
      <c r="A1281" s="2">
        <v>39367</v>
      </c>
      <c r="B1281" t="s">
        <v>1915</v>
      </c>
      <c r="C1281">
        <v>9800</v>
      </c>
      <c r="D1281">
        <v>275794</v>
      </c>
      <c r="E1281" s="25">
        <v>1000000</v>
      </c>
      <c r="F1281" s="51">
        <v>35</v>
      </c>
      <c r="G1281" s="51" t="s">
        <v>353</v>
      </c>
      <c r="H1281" s="71">
        <f t="shared" si="22"/>
        <v>350000</v>
      </c>
      <c r="I1281" t="s">
        <v>1916</v>
      </c>
      <c r="J1281">
        <v>1010</v>
      </c>
      <c r="K1281" t="s">
        <v>431</v>
      </c>
      <c r="L1281" t="s">
        <v>434</v>
      </c>
    </row>
    <row r="1282" spans="1:12" ht="12.75">
      <c r="A1282" s="2">
        <v>39367</v>
      </c>
      <c r="B1282" t="s">
        <v>1324</v>
      </c>
      <c r="C1282">
        <v>4249</v>
      </c>
      <c r="D1282">
        <v>1149</v>
      </c>
      <c r="E1282" s="25">
        <v>-384295</v>
      </c>
      <c r="F1282" s="51">
        <v>0</v>
      </c>
      <c r="G1282" s="51" t="s">
        <v>353</v>
      </c>
      <c r="H1282" s="71">
        <f t="shared" si="22"/>
        <v>0</v>
      </c>
      <c r="I1282" t="s">
        <v>1940</v>
      </c>
      <c r="J1282">
        <v>2020</v>
      </c>
      <c r="K1282" t="s">
        <v>431</v>
      </c>
      <c r="L1282" t="s">
        <v>434</v>
      </c>
    </row>
    <row r="1283" spans="1:12" ht="12.75">
      <c r="A1283" s="2">
        <v>39367</v>
      </c>
      <c r="B1283" t="s">
        <v>1955</v>
      </c>
      <c r="C1283">
        <v>8344</v>
      </c>
      <c r="D1283">
        <v>140412</v>
      </c>
      <c r="E1283" s="25">
        <v>10120626</v>
      </c>
      <c r="F1283" s="51">
        <v>192</v>
      </c>
      <c r="G1283" s="51" t="s">
        <v>353</v>
      </c>
      <c r="H1283" s="71">
        <f t="shared" si="22"/>
        <v>19431601.92</v>
      </c>
      <c r="I1283" t="s">
        <v>1956</v>
      </c>
      <c r="J1283">
        <v>4020</v>
      </c>
      <c r="K1283" t="s">
        <v>431</v>
      </c>
      <c r="L1283" t="s">
        <v>434</v>
      </c>
    </row>
    <row r="1284" spans="1:12" ht="12.75">
      <c r="A1284" s="2">
        <v>39367</v>
      </c>
      <c r="B1284" t="s">
        <v>1662</v>
      </c>
      <c r="C1284">
        <v>4826</v>
      </c>
      <c r="D1284">
        <v>3114</v>
      </c>
      <c r="E1284" s="25">
        <v>7000000</v>
      </c>
      <c r="F1284" s="51">
        <v>45</v>
      </c>
      <c r="G1284" s="51" t="s">
        <v>353</v>
      </c>
      <c r="H1284" s="71">
        <f t="shared" si="22"/>
        <v>3150000</v>
      </c>
      <c r="I1284" t="s">
        <v>1379</v>
      </c>
      <c r="J1284">
        <v>1010</v>
      </c>
      <c r="K1284" t="s">
        <v>431</v>
      </c>
      <c r="L1284" t="s">
        <v>434</v>
      </c>
    </row>
    <row r="1285" spans="1:12" ht="12.75">
      <c r="A1285" s="2">
        <v>39367</v>
      </c>
      <c r="B1285" t="s">
        <v>1381</v>
      </c>
      <c r="C1285">
        <v>5132</v>
      </c>
      <c r="D1285">
        <v>4726</v>
      </c>
      <c r="E1285" s="25">
        <v>32000000</v>
      </c>
      <c r="F1285" s="51">
        <v>46.5</v>
      </c>
      <c r="G1285" s="51" t="s">
        <v>353</v>
      </c>
      <c r="H1285" s="71">
        <f t="shared" si="22"/>
        <v>14880000</v>
      </c>
      <c r="I1285" t="s">
        <v>1382</v>
      </c>
      <c r="J1285">
        <v>1510</v>
      </c>
      <c r="K1285" t="s">
        <v>431</v>
      </c>
      <c r="L1285" t="s">
        <v>434</v>
      </c>
    </row>
    <row r="1286" spans="1:12" ht="12.75">
      <c r="A1286" s="2">
        <v>39367</v>
      </c>
      <c r="B1286" t="s">
        <v>1381</v>
      </c>
      <c r="C1286">
        <v>5132</v>
      </c>
      <c r="D1286">
        <v>4726</v>
      </c>
      <c r="E1286" s="25">
        <v>14000000</v>
      </c>
      <c r="F1286" s="51">
        <v>25</v>
      </c>
      <c r="G1286" s="51" t="s">
        <v>353</v>
      </c>
      <c r="H1286" s="71">
        <f t="shared" si="22"/>
        <v>3500000</v>
      </c>
      <c r="I1286" t="s">
        <v>1383</v>
      </c>
      <c r="J1286">
        <v>1510</v>
      </c>
      <c r="K1286" t="s">
        <v>431</v>
      </c>
      <c r="L1286" t="s">
        <v>434</v>
      </c>
    </row>
    <row r="1287" spans="1:12" ht="12.75">
      <c r="A1287" s="2">
        <v>39367</v>
      </c>
      <c r="B1287" t="s">
        <v>1386</v>
      </c>
      <c r="C1287">
        <v>7155</v>
      </c>
      <c r="D1287">
        <v>34864</v>
      </c>
      <c r="E1287" s="25">
        <v>80000</v>
      </c>
      <c r="F1287" s="51">
        <v>155</v>
      </c>
      <c r="G1287" s="51" t="s">
        <v>353</v>
      </c>
      <c r="H1287" s="71">
        <f aca="true" t="shared" si="23" ref="H1287:H1350">E1287*F1287/100</f>
        <v>124000</v>
      </c>
      <c r="I1287" t="s">
        <v>1387</v>
      </c>
      <c r="J1287">
        <v>4040</v>
      </c>
      <c r="K1287" t="s">
        <v>431</v>
      </c>
      <c r="L1287" t="s">
        <v>434</v>
      </c>
    </row>
    <row r="1288" spans="1:12" ht="12.75">
      <c r="A1288" s="2">
        <v>39367</v>
      </c>
      <c r="B1288" t="s">
        <v>1386</v>
      </c>
      <c r="C1288">
        <v>7155</v>
      </c>
      <c r="D1288">
        <v>34864</v>
      </c>
      <c r="E1288" s="25">
        <v>40000</v>
      </c>
      <c r="F1288" s="51">
        <v>120</v>
      </c>
      <c r="G1288" s="51" t="s">
        <v>353</v>
      </c>
      <c r="H1288" s="71">
        <f t="shared" si="23"/>
        <v>48000</v>
      </c>
      <c r="I1288" t="s">
        <v>1388</v>
      </c>
      <c r="J1288">
        <v>4040</v>
      </c>
      <c r="K1288" t="s">
        <v>431</v>
      </c>
      <c r="L1288" t="s">
        <v>434</v>
      </c>
    </row>
    <row r="1289" spans="1:12" ht="12.75">
      <c r="A1289" s="2">
        <v>39367</v>
      </c>
      <c r="B1289" t="s">
        <v>1700</v>
      </c>
      <c r="C1289">
        <v>5879</v>
      </c>
      <c r="D1289">
        <v>29418</v>
      </c>
      <c r="E1289" s="25">
        <v>28600000</v>
      </c>
      <c r="F1289" s="51">
        <v>470</v>
      </c>
      <c r="G1289" s="51" t="s">
        <v>353</v>
      </c>
      <c r="H1289" s="71">
        <f t="shared" si="23"/>
        <v>134420000</v>
      </c>
      <c r="I1289" t="s">
        <v>1393</v>
      </c>
      <c r="J1289">
        <v>1010</v>
      </c>
      <c r="K1289" t="s">
        <v>431</v>
      </c>
      <c r="L1289" t="s">
        <v>434</v>
      </c>
    </row>
    <row r="1290" spans="1:12" ht="12.75">
      <c r="A1290" s="2">
        <v>39367</v>
      </c>
      <c r="B1290" t="s">
        <v>1394</v>
      </c>
      <c r="C1290">
        <v>5219</v>
      </c>
      <c r="D1290">
        <v>4934</v>
      </c>
      <c r="E1290" s="25">
        <v>11259993</v>
      </c>
      <c r="F1290" s="51">
        <v>20</v>
      </c>
      <c r="G1290" s="51" t="s">
        <v>353</v>
      </c>
      <c r="H1290" s="71">
        <f t="shared" si="23"/>
        <v>2251998.6</v>
      </c>
      <c r="I1290" t="s">
        <v>1395</v>
      </c>
      <c r="J1290">
        <v>1010</v>
      </c>
      <c r="K1290" t="s">
        <v>431</v>
      </c>
      <c r="L1290" t="s">
        <v>434</v>
      </c>
    </row>
    <row r="1291" spans="1:12" ht="12.75">
      <c r="A1291" s="2">
        <v>39370</v>
      </c>
      <c r="B1291" t="s">
        <v>1935</v>
      </c>
      <c r="C1291">
        <v>8873</v>
      </c>
      <c r="D1291">
        <v>184548</v>
      </c>
      <c r="E1291" s="25">
        <v>7100000</v>
      </c>
      <c r="F1291" s="51">
        <v>7</v>
      </c>
      <c r="G1291" s="51" t="s">
        <v>353</v>
      </c>
      <c r="H1291" s="71">
        <f t="shared" si="23"/>
        <v>497000</v>
      </c>
      <c r="I1291" t="s">
        <v>1936</v>
      </c>
      <c r="J1291">
        <v>2010</v>
      </c>
      <c r="K1291" t="s">
        <v>431</v>
      </c>
      <c r="L1291" t="s">
        <v>434</v>
      </c>
    </row>
    <row r="1292" spans="1:12" ht="12.75">
      <c r="A1292" s="2">
        <v>39370</v>
      </c>
      <c r="B1292" t="s">
        <v>687</v>
      </c>
      <c r="C1292">
        <v>4721</v>
      </c>
      <c r="D1292">
        <v>2798</v>
      </c>
      <c r="E1292" s="25">
        <v>16667</v>
      </c>
      <c r="F1292" s="51">
        <v>300</v>
      </c>
      <c r="G1292" s="51" t="s">
        <v>353</v>
      </c>
      <c r="H1292" s="71">
        <f t="shared" si="23"/>
        <v>50001</v>
      </c>
      <c r="I1292" t="s">
        <v>1131</v>
      </c>
      <c r="J1292">
        <v>1510</v>
      </c>
      <c r="K1292" t="s">
        <v>431</v>
      </c>
      <c r="L1292" t="s">
        <v>434</v>
      </c>
    </row>
    <row r="1293" spans="1:12" ht="12.75">
      <c r="A1293" s="2">
        <v>39370</v>
      </c>
      <c r="B1293" t="s">
        <v>1617</v>
      </c>
      <c r="C1293">
        <v>9270</v>
      </c>
      <c r="D1293">
        <v>215244</v>
      </c>
      <c r="E1293" s="25">
        <v>14000000</v>
      </c>
      <c r="F1293" s="51">
        <v>25</v>
      </c>
      <c r="G1293" s="51" t="s">
        <v>353</v>
      </c>
      <c r="H1293" s="71">
        <f t="shared" si="23"/>
        <v>3500000</v>
      </c>
      <c r="I1293" t="s">
        <v>1928</v>
      </c>
      <c r="J1293">
        <v>3520</v>
      </c>
      <c r="K1293" t="s">
        <v>431</v>
      </c>
      <c r="L1293" t="s">
        <v>434</v>
      </c>
    </row>
    <row r="1294" spans="1:12" ht="12.75">
      <c r="A1294" s="2">
        <v>39370</v>
      </c>
      <c r="B1294" t="s">
        <v>902</v>
      </c>
      <c r="C1294">
        <v>9927</v>
      </c>
      <c r="D1294">
        <v>290813</v>
      </c>
      <c r="E1294" s="25">
        <v>19897745</v>
      </c>
      <c r="F1294" s="51">
        <v>142</v>
      </c>
      <c r="G1294" s="51" t="s">
        <v>353</v>
      </c>
      <c r="H1294" s="71">
        <f t="shared" si="23"/>
        <v>28254797.9</v>
      </c>
      <c r="I1294" t="s">
        <v>1397</v>
      </c>
      <c r="J1294">
        <v>2010</v>
      </c>
      <c r="K1294" t="s">
        <v>431</v>
      </c>
      <c r="L1294" t="s">
        <v>434</v>
      </c>
    </row>
    <row r="1295" spans="1:12" ht="12.75">
      <c r="A1295" s="2">
        <v>39371</v>
      </c>
      <c r="B1295" t="s">
        <v>779</v>
      </c>
      <c r="C1295">
        <v>9779</v>
      </c>
      <c r="D1295">
        <v>274208</v>
      </c>
      <c r="E1295" s="25">
        <v>10906</v>
      </c>
      <c r="F1295" s="51">
        <v>1076.17</v>
      </c>
      <c r="G1295" s="51" t="s">
        <v>353</v>
      </c>
      <c r="H1295" s="71">
        <f t="shared" si="23"/>
        <v>117367.10020000002</v>
      </c>
      <c r="I1295" t="s">
        <v>1893</v>
      </c>
      <c r="J1295">
        <v>4020</v>
      </c>
      <c r="K1295" t="s">
        <v>431</v>
      </c>
      <c r="L1295" t="s">
        <v>434</v>
      </c>
    </row>
    <row r="1296" spans="1:12" ht="12.75">
      <c r="A1296" s="2">
        <v>39371</v>
      </c>
      <c r="B1296" t="s">
        <v>1894</v>
      </c>
      <c r="C1296">
        <v>8268</v>
      </c>
      <c r="D1296">
        <v>137878</v>
      </c>
      <c r="E1296" s="25">
        <v>38754500</v>
      </c>
      <c r="F1296" s="51">
        <v>1</v>
      </c>
      <c r="G1296" s="51" t="s">
        <v>353</v>
      </c>
      <c r="H1296" s="71">
        <f t="shared" si="23"/>
        <v>387545</v>
      </c>
      <c r="I1296" t="s">
        <v>1897</v>
      </c>
      <c r="J1296">
        <v>5510</v>
      </c>
      <c r="K1296" t="s">
        <v>431</v>
      </c>
      <c r="L1296" t="s">
        <v>434</v>
      </c>
    </row>
    <row r="1297" spans="1:12" ht="12.75">
      <c r="A1297" s="2">
        <v>39371</v>
      </c>
      <c r="B1297" t="s">
        <v>1913</v>
      </c>
      <c r="C1297">
        <v>10222</v>
      </c>
      <c r="D1297">
        <v>331843</v>
      </c>
      <c r="E1297" s="25">
        <v>18962</v>
      </c>
      <c r="F1297" s="51">
        <v>1002</v>
      </c>
      <c r="G1297" s="51" t="s">
        <v>353</v>
      </c>
      <c r="H1297" s="71">
        <f t="shared" si="23"/>
        <v>189999.24</v>
      </c>
      <c r="I1297" t="s">
        <v>1914</v>
      </c>
      <c r="J1297">
        <v>4020</v>
      </c>
      <c r="K1297" t="s">
        <v>431</v>
      </c>
      <c r="L1297" t="s">
        <v>434</v>
      </c>
    </row>
    <row r="1298" spans="1:12" ht="12.75">
      <c r="A1298" s="2">
        <v>39371</v>
      </c>
      <c r="B1298" t="s">
        <v>1966</v>
      </c>
      <c r="C1298">
        <v>4292</v>
      </c>
      <c r="D1298">
        <v>1263</v>
      </c>
      <c r="E1298" s="25">
        <v>31700000</v>
      </c>
      <c r="F1298" s="51">
        <v>90</v>
      </c>
      <c r="G1298" s="51" t="s">
        <v>353</v>
      </c>
      <c r="H1298" s="71">
        <f t="shared" si="23"/>
        <v>28530000</v>
      </c>
      <c r="I1298" t="s">
        <v>1967</v>
      </c>
      <c r="J1298">
        <v>1010</v>
      </c>
      <c r="K1298" t="s">
        <v>431</v>
      </c>
      <c r="L1298" t="s">
        <v>434</v>
      </c>
    </row>
    <row r="1299" spans="1:12" ht="12.75">
      <c r="A1299" s="2">
        <v>39371</v>
      </c>
      <c r="B1299" t="s">
        <v>1394</v>
      </c>
      <c r="C1299">
        <v>5219</v>
      </c>
      <c r="D1299">
        <v>4934</v>
      </c>
      <c r="E1299" s="25">
        <v>5635390</v>
      </c>
      <c r="F1299" s="51">
        <v>20</v>
      </c>
      <c r="G1299" s="51" t="s">
        <v>353</v>
      </c>
      <c r="H1299" s="71">
        <f t="shared" si="23"/>
        <v>1127078</v>
      </c>
      <c r="I1299" t="s">
        <v>1934</v>
      </c>
      <c r="J1299">
        <v>1010</v>
      </c>
      <c r="K1299" t="s">
        <v>431</v>
      </c>
      <c r="L1299" t="s">
        <v>434</v>
      </c>
    </row>
    <row r="1300" spans="1:12" ht="12.75">
      <c r="A1300" s="2">
        <v>39371</v>
      </c>
      <c r="B1300" t="s">
        <v>900</v>
      </c>
      <c r="C1300">
        <v>8575</v>
      </c>
      <c r="D1300">
        <v>158342</v>
      </c>
      <c r="E1300" s="25">
        <v>80000000</v>
      </c>
      <c r="F1300" s="51">
        <v>1</v>
      </c>
      <c r="G1300" s="51" t="s">
        <v>353</v>
      </c>
      <c r="H1300" s="71">
        <f t="shared" si="23"/>
        <v>800000</v>
      </c>
      <c r="I1300" t="s">
        <v>1897</v>
      </c>
      <c r="J1300">
        <v>3010</v>
      </c>
      <c r="K1300" t="s">
        <v>431</v>
      </c>
      <c r="L1300" t="s">
        <v>434</v>
      </c>
    </row>
    <row r="1301" spans="1:12" ht="12.75">
      <c r="A1301" s="2">
        <v>39371</v>
      </c>
      <c r="B1301" t="s">
        <v>900</v>
      </c>
      <c r="C1301">
        <v>8575</v>
      </c>
      <c r="D1301">
        <v>158342</v>
      </c>
      <c r="E1301" s="25">
        <v>182800000</v>
      </c>
      <c r="F1301" s="51">
        <v>50</v>
      </c>
      <c r="G1301" s="51" t="s">
        <v>353</v>
      </c>
      <c r="H1301" s="71">
        <f t="shared" si="23"/>
        <v>91400000</v>
      </c>
      <c r="I1301" t="s">
        <v>1396</v>
      </c>
      <c r="J1301">
        <v>3010</v>
      </c>
      <c r="K1301" t="s">
        <v>431</v>
      </c>
      <c r="L1301" t="s">
        <v>434</v>
      </c>
    </row>
    <row r="1302" spans="1:12" ht="12.75">
      <c r="A1302" s="2">
        <v>39371</v>
      </c>
      <c r="B1302" t="s">
        <v>900</v>
      </c>
      <c r="C1302">
        <v>8575</v>
      </c>
      <c r="D1302">
        <v>158342</v>
      </c>
      <c r="E1302" s="25">
        <v>30000000</v>
      </c>
      <c r="F1302" s="51">
        <v>10</v>
      </c>
      <c r="G1302" s="51" t="s">
        <v>353</v>
      </c>
      <c r="H1302" s="71">
        <f t="shared" si="23"/>
        <v>3000000</v>
      </c>
      <c r="I1302" t="s">
        <v>1942</v>
      </c>
      <c r="J1302">
        <v>3010</v>
      </c>
      <c r="K1302" t="s">
        <v>431</v>
      </c>
      <c r="L1302" t="s">
        <v>434</v>
      </c>
    </row>
    <row r="1303" spans="1:12" ht="12.75">
      <c r="A1303" s="2">
        <v>39371</v>
      </c>
      <c r="B1303" t="s">
        <v>1404</v>
      </c>
      <c r="C1303">
        <v>9954</v>
      </c>
      <c r="D1303">
        <v>294854</v>
      </c>
      <c r="E1303" s="25">
        <v>82083</v>
      </c>
      <c r="F1303" s="51">
        <v>891.71</v>
      </c>
      <c r="G1303" s="51" t="s">
        <v>353</v>
      </c>
      <c r="H1303" s="71">
        <f t="shared" si="23"/>
        <v>731942.3193000001</v>
      </c>
      <c r="I1303" t="s">
        <v>1405</v>
      </c>
      <c r="J1303">
        <v>0</v>
      </c>
      <c r="K1303" t="s">
        <v>431</v>
      </c>
      <c r="L1303" t="s">
        <v>434</v>
      </c>
    </row>
    <row r="1304" spans="1:12" ht="12.75">
      <c r="A1304" s="2">
        <v>39372</v>
      </c>
      <c r="B1304" t="s">
        <v>1771</v>
      </c>
      <c r="C1304">
        <v>5401</v>
      </c>
      <c r="D1304">
        <v>5756</v>
      </c>
      <c r="E1304" s="25">
        <v>260000</v>
      </c>
      <c r="F1304" s="51">
        <v>6</v>
      </c>
      <c r="G1304" s="51" t="s">
        <v>353</v>
      </c>
      <c r="H1304" s="71">
        <f t="shared" si="23"/>
        <v>15600</v>
      </c>
      <c r="I1304" t="s">
        <v>1908</v>
      </c>
      <c r="J1304">
        <v>4510</v>
      </c>
      <c r="K1304" t="s">
        <v>431</v>
      </c>
      <c r="L1304" t="s">
        <v>434</v>
      </c>
    </row>
    <row r="1305" spans="1:12" ht="12.75">
      <c r="A1305" s="2">
        <v>39372</v>
      </c>
      <c r="B1305" t="s">
        <v>862</v>
      </c>
      <c r="C1305">
        <v>7759</v>
      </c>
      <c r="D1305">
        <v>90414</v>
      </c>
      <c r="E1305" s="25">
        <v>3707603</v>
      </c>
      <c r="F1305" s="51">
        <v>0.4</v>
      </c>
      <c r="G1305" s="51" t="s">
        <v>353</v>
      </c>
      <c r="H1305" s="71">
        <f t="shared" si="23"/>
        <v>14830.412000000002</v>
      </c>
      <c r="I1305" t="s">
        <v>1943</v>
      </c>
      <c r="J1305">
        <v>5010</v>
      </c>
      <c r="K1305" t="s">
        <v>431</v>
      </c>
      <c r="L1305" t="s">
        <v>434</v>
      </c>
    </row>
    <row r="1306" spans="1:12" ht="12.75">
      <c r="A1306" s="2">
        <v>39372</v>
      </c>
      <c r="B1306" t="s">
        <v>582</v>
      </c>
      <c r="C1306">
        <v>7897</v>
      </c>
      <c r="D1306">
        <v>121812</v>
      </c>
      <c r="E1306" s="25">
        <v>125000</v>
      </c>
      <c r="F1306" s="51">
        <v>4</v>
      </c>
      <c r="G1306" s="51" t="s">
        <v>353</v>
      </c>
      <c r="H1306" s="71">
        <f t="shared" si="23"/>
        <v>5000</v>
      </c>
      <c r="I1306" t="s">
        <v>1953</v>
      </c>
      <c r="J1306">
        <v>3020</v>
      </c>
      <c r="K1306" t="s">
        <v>431</v>
      </c>
      <c r="L1306" t="s">
        <v>434</v>
      </c>
    </row>
    <row r="1307" spans="1:12" ht="12.75">
      <c r="A1307" s="2">
        <v>39372</v>
      </c>
      <c r="B1307" t="s">
        <v>521</v>
      </c>
      <c r="C1307">
        <v>9750</v>
      </c>
      <c r="D1307">
        <v>269363</v>
      </c>
      <c r="E1307" s="25">
        <v>7371000</v>
      </c>
      <c r="F1307" s="51">
        <v>76</v>
      </c>
      <c r="G1307" s="51" t="s">
        <v>353</v>
      </c>
      <c r="H1307" s="71">
        <f t="shared" si="23"/>
        <v>5601960</v>
      </c>
      <c r="I1307" t="s">
        <v>1963</v>
      </c>
      <c r="J1307">
        <v>1010</v>
      </c>
      <c r="K1307" t="s">
        <v>431</v>
      </c>
      <c r="L1307" t="s">
        <v>434</v>
      </c>
    </row>
    <row r="1308" spans="1:12" ht="12.75">
      <c r="A1308" s="2">
        <v>39372</v>
      </c>
      <c r="B1308" t="s">
        <v>1618</v>
      </c>
      <c r="C1308">
        <v>8975</v>
      </c>
      <c r="D1308">
        <v>193058</v>
      </c>
      <c r="E1308" s="25">
        <v>12820513</v>
      </c>
      <c r="F1308" s="51">
        <v>390</v>
      </c>
      <c r="G1308" s="51" t="s">
        <v>353</v>
      </c>
      <c r="H1308" s="71">
        <f t="shared" si="23"/>
        <v>50000000.7</v>
      </c>
      <c r="I1308" t="s">
        <v>558</v>
      </c>
      <c r="J1308">
        <v>3520</v>
      </c>
      <c r="K1308" t="s">
        <v>431</v>
      </c>
      <c r="L1308" t="s">
        <v>434</v>
      </c>
    </row>
    <row r="1309" spans="1:12" ht="12.75">
      <c r="A1309" s="2">
        <v>39373</v>
      </c>
      <c r="B1309" t="s">
        <v>1904</v>
      </c>
      <c r="C1309">
        <v>9863</v>
      </c>
      <c r="D1309">
        <v>284125</v>
      </c>
      <c r="E1309" s="25">
        <v>750000</v>
      </c>
      <c r="F1309" s="51">
        <v>40</v>
      </c>
      <c r="G1309" s="51" t="s">
        <v>353</v>
      </c>
      <c r="H1309" s="71">
        <f t="shared" si="23"/>
        <v>300000</v>
      </c>
      <c r="I1309" t="s">
        <v>1905</v>
      </c>
      <c r="J1309">
        <v>2550</v>
      </c>
      <c r="K1309" t="s">
        <v>431</v>
      </c>
      <c r="L1309" t="s">
        <v>434</v>
      </c>
    </row>
    <row r="1310" spans="1:12" ht="12.75">
      <c r="A1310" s="2">
        <v>39373</v>
      </c>
      <c r="B1310" t="s">
        <v>1906</v>
      </c>
      <c r="C1310">
        <v>9863</v>
      </c>
      <c r="D1310">
        <v>350810</v>
      </c>
      <c r="E1310" s="25">
        <v>13000000</v>
      </c>
      <c r="F1310" s="51">
        <v>82</v>
      </c>
      <c r="G1310" s="51" t="s">
        <v>353</v>
      </c>
      <c r="H1310" s="71">
        <f t="shared" si="23"/>
        <v>10660000</v>
      </c>
      <c r="I1310" t="s">
        <v>1907</v>
      </c>
      <c r="J1310">
        <v>2550</v>
      </c>
      <c r="K1310" t="s">
        <v>431</v>
      </c>
      <c r="L1310" t="s">
        <v>434</v>
      </c>
    </row>
    <row r="1311" spans="1:12" ht="12.75">
      <c r="A1311" s="2">
        <v>39373</v>
      </c>
      <c r="B1311" t="s">
        <v>486</v>
      </c>
      <c r="C1311">
        <v>8729</v>
      </c>
      <c r="D1311">
        <v>171766</v>
      </c>
      <c r="E1311" s="25">
        <v>4500000</v>
      </c>
      <c r="F1311" s="51">
        <v>8</v>
      </c>
      <c r="G1311" s="51" t="s">
        <v>353</v>
      </c>
      <c r="H1311" s="71">
        <f t="shared" si="23"/>
        <v>360000</v>
      </c>
      <c r="I1311" t="s">
        <v>1919</v>
      </c>
      <c r="J1311">
        <v>1510</v>
      </c>
      <c r="K1311" t="s">
        <v>431</v>
      </c>
      <c r="L1311" t="s">
        <v>434</v>
      </c>
    </row>
    <row r="1312" spans="1:12" ht="12.75">
      <c r="A1312" s="2">
        <v>39373</v>
      </c>
      <c r="B1312" t="s">
        <v>1949</v>
      </c>
      <c r="C1312">
        <v>8729</v>
      </c>
      <c r="D1312">
        <v>272657</v>
      </c>
      <c r="E1312" s="25">
        <v>1800000</v>
      </c>
      <c r="F1312" s="51">
        <v>0</v>
      </c>
      <c r="G1312" s="51" t="s">
        <v>353</v>
      </c>
      <c r="H1312" s="71">
        <f t="shared" si="23"/>
        <v>0</v>
      </c>
      <c r="I1312" t="s">
        <v>1950</v>
      </c>
      <c r="J1312">
        <v>1510</v>
      </c>
      <c r="K1312" t="s">
        <v>431</v>
      </c>
      <c r="L1312" t="s">
        <v>434</v>
      </c>
    </row>
    <row r="1313" spans="1:12" ht="12.75">
      <c r="A1313" s="2">
        <v>39373</v>
      </c>
      <c r="B1313" t="s">
        <v>1954</v>
      </c>
      <c r="C1313">
        <v>9476</v>
      </c>
      <c r="D1313">
        <v>234481</v>
      </c>
      <c r="E1313" s="25">
        <v>3000000</v>
      </c>
      <c r="F1313" s="51">
        <v>20</v>
      </c>
      <c r="G1313" s="51" t="s">
        <v>353</v>
      </c>
      <c r="H1313" s="71">
        <f t="shared" si="23"/>
        <v>600000</v>
      </c>
      <c r="I1313" t="s">
        <v>1934</v>
      </c>
      <c r="J1313">
        <v>1510</v>
      </c>
      <c r="K1313" t="s">
        <v>431</v>
      </c>
      <c r="L1313" t="s">
        <v>434</v>
      </c>
    </row>
    <row r="1314" spans="1:12" ht="12.75">
      <c r="A1314" s="2">
        <v>39373</v>
      </c>
      <c r="B1314" t="s">
        <v>1636</v>
      </c>
      <c r="C1314">
        <v>9189</v>
      </c>
      <c r="D1314">
        <v>208361</v>
      </c>
      <c r="E1314" s="25">
        <v>45717391</v>
      </c>
      <c r="F1314" s="51">
        <v>23</v>
      </c>
      <c r="G1314" s="51" t="s">
        <v>353</v>
      </c>
      <c r="H1314" s="71">
        <f t="shared" si="23"/>
        <v>10514999.93</v>
      </c>
      <c r="I1314" t="s">
        <v>1370</v>
      </c>
      <c r="J1314">
        <v>2550</v>
      </c>
      <c r="K1314" t="s">
        <v>431</v>
      </c>
      <c r="L1314" t="s">
        <v>434</v>
      </c>
    </row>
    <row r="1315" spans="1:12" ht="12.75">
      <c r="A1315" s="2">
        <v>39373</v>
      </c>
      <c r="B1315" t="s">
        <v>1384</v>
      </c>
      <c r="C1315">
        <v>5132</v>
      </c>
      <c r="D1315">
        <v>350804</v>
      </c>
      <c r="E1315" s="25">
        <v>14000000</v>
      </c>
      <c r="F1315" s="51">
        <v>1</v>
      </c>
      <c r="G1315" s="51" t="s">
        <v>353</v>
      </c>
      <c r="H1315" s="71">
        <f t="shared" si="23"/>
        <v>140000</v>
      </c>
      <c r="I1315" t="s">
        <v>1385</v>
      </c>
      <c r="J1315">
        <v>1510</v>
      </c>
      <c r="K1315" t="s">
        <v>431</v>
      </c>
      <c r="L1315" t="s">
        <v>434</v>
      </c>
    </row>
    <row r="1316" spans="1:12" ht="12.75">
      <c r="A1316" s="2">
        <v>39374</v>
      </c>
      <c r="B1316" t="s">
        <v>1898</v>
      </c>
      <c r="C1316">
        <v>4050</v>
      </c>
      <c r="D1316">
        <v>10281</v>
      </c>
      <c r="E1316" s="25">
        <v>172000000</v>
      </c>
      <c r="F1316" s="51">
        <v>0.1</v>
      </c>
      <c r="G1316" s="51" t="s">
        <v>353</v>
      </c>
      <c r="H1316" s="71">
        <f t="shared" si="23"/>
        <v>172000</v>
      </c>
      <c r="I1316" t="s">
        <v>1899</v>
      </c>
      <c r="J1316">
        <v>2010</v>
      </c>
      <c r="K1316" t="s">
        <v>431</v>
      </c>
      <c r="L1316" t="s">
        <v>434</v>
      </c>
    </row>
    <row r="1317" spans="1:12" ht="12.75">
      <c r="A1317" s="2">
        <v>39374</v>
      </c>
      <c r="B1317" t="s">
        <v>1945</v>
      </c>
      <c r="C1317">
        <v>8969</v>
      </c>
      <c r="D1317">
        <v>192921</v>
      </c>
      <c r="E1317" s="25">
        <v>12035000</v>
      </c>
      <c r="F1317" s="51">
        <v>43</v>
      </c>
      <c r="G1317" s="51" t="s">
        <v>353</v>
      </c>
      <c r="H1317" s="71">
        <f t="shared" si="23"/>
        <v>5175050</v>
      </c>
      <c r="I1317" t="s">
        <v>1946</v>
      </c>
      <c r="J1317">
        <v>1510</v>
      </c>
      <c r="K1317" t="s">
        <v>431</v>
      </c>
      <c r="L1317" t="s">
        <v>434</v>
      </c>
    </row>
    <row r="1318" spans="1:12" ht="12.75">
      <c r="A1318" s="2">
        <v>39374</v>
      </c>
      <c r="B1318" t="s">
        <v>1134</v>
      </c>
      <c r="C1318">
        <v>8728</v>
      </c>
      <c r="D1318">
        <v>171765</v>
      </c>
      <c r="E1318" s="25">
        <v>28000770</v>
      </c>
      <c r="F1318" s="51">
        <v>26</v>
      </c>
      <c r="G1318" s="51" t="s">
        <v>353</v>
      </c>
      <c r="H1318" s="71">
        <f t="shared" si="23"/>
        <v>7280200.2</v>
      </c>
      <c r="I1318" t="s">
        <v>1135</v>
      </c>
      <c r="J1318">
        <v>1510</v>
      </c>
      <c r="K1318" t="s">
        <v>431</v>
      </c>
      <c r="L1318" t="s">
        <v>434</v>
      </c>
    </row>
    <row r="1319" spans="1:12" ht="12.75">
      <c r="A1319" s="2">
        <v>39374</v>
      </c>
      <c r="B1319" t="s">
        <v>262</v>
      </c>
      <c r="C1319">
        <v>8077</v>
      </c>
      <c r="D1319">
        <v>130700</v>
      </c>
      <c r="E1319" s="25">
        <v>21771587</v>
      </c>
      <c r="F1319" s="51">
        <v>28.5</v>
      </c>
      <c r="G1319" s="51" t="s">
        <v>353</v>
      </c>
      <c r="H1319" s="71">
        <f t="shared" si="23"/>
        <v>6204902.295</v>
      </c>
      <c r="I1319" t="s">
        <v>263</v>
      </c>
      <c r="J1319">
        <v>3520</v>
      </c>
      <c r="K1319" t="s">
        <v>431</v>
      </c>
      <c r="L1319" t="s">
        <v>434</v>
      </c>
    </row>
    <row r="1320" spans="1:12" ht="12.75">
      <c r="A1320" s="2">
        <v>39374</v>
      </c>
      <c r="B1320" t="s">
        <v>1632</v>
      </c>
      <c r="C1320">
        <v>9041</v>
      </c>
      <c r="D1320">
        <v>196299</v>
      </c>
      <c r="E1320" s="25">
        <v>60000000</v>
      </c>
      <c r="F1320" s="51">
        <v>3.906</v>
      </c>
      <c r="G1320" s="51" t="s">
        <v>353</v>
      </c>
      <c r="H1320" s="71">
        <f t="shared" si="23"/>
        <v>2343600</v>
      </c>
      <c r="I1320" t="s">
        <v>561</v>
      </c>
      <c r="J1320">
        <v>1510</v>
      </c>
      <c r="K1320" t="s">
        <v>431</v>
      </c>
      <c r="L1320" t="s">
        <v>434</v>
      </c>
    </row>
    <row r="1321" spans="1:12" ht="12.75">
      <c r="A1321" s="2">
        <v>39377</v>
      </c>
      <c r="B1321" t="s">
        <v>541</v>
      </c>
      <c r="C1321">
        <v>10112</v>
      </c>
      <c r="D1321">
        <v>340822</v>
      </c>
      <c r="E1321" s="25">
        <v>1500000</v>
      </c>
      <c r="F1321" s="51">
        <v>0.5</v>
      </c>
      <c r="G1321" s="51" t="s">
        <v>353</v>
      </c>
      <c r="H1321" s="71">
        <f t="shared" si="23"/>
        <v>7500</v>
      </c>
      <c r="I1321" t="s">
        <v>253</v>
      </c>
      <c r="J1321">
        <v>1510</v>
      </c>
      <c r="K1321" t="s">
        <v>431</v>
      </c>
      <c r="L1321" t="s">
        <v>434</v>
      </c>
    </row>
    <row r="1322" spans="1:12" ht="12.75">
      <c r="A1322" s="2">
        <v>39377</v>
      </c>
      <c r="B1322" t="s">
        <v>1795</v>
      </c>
      <c r="C1322">
        <v>4505</v>
      </c>
      <c r="D1322">
        <v>2108</v>
      </c>
      <c r="E1322" s="25">
        <v>10300555</v>
      </c>
      <c r="F1322" s="51">
        <v>4.5</v>
      </c>
      <c r="G1322" s="51" t="s">
        <v>353</v>
      </c>
      <c r="H1322" s="71">
        <f t="shared" si="23"/>
        <v>463524.975</v>
      </c>
      <c r="I1322" t="s">
        <v>260</v>
      </c>
      <c r="J1322">
        <v>1510</v>
      </c>
      <c r="K1322" t="s">
        <v>431</v>
      </c>
      <c r="L1322" t="s">
        <v>434</v>
      </c>
    </row>
    <row r="1323" spans="1:12" ht="12.75">
      <c r="A1323" s="2">
        <v>39378</v>
      </c>
      <c r="B1323" t="s">
        <v>1910</v>
      </c>
      <c r="C1323">
        <v>4270</v>
      </c>
      <c r="D1323">
        <v>1199</v>
      </c>
      <c r="E1323" s="25">
        <v>20000000</v>
      </c>
      <c r="F1323" s="51">
        <v>40</v>
      </c>
      <c r="G1323" s="51" t="s">
        <v>353</v>
      </c>
      <c r="H1323" s="71">
        <f t="shared" si="23"/>
        <v>8000000</v>
      </c>
      <c r="I1323" t="s">
        <v>1905</v>
      </c>
      <c r="J1323">
        <v>1510</v>
      </c>
      <c r="K1323" t="s">
        <v>431</v>
      </c>
      <c r="L1323" t="s">
        <v>434</v>
      </c>
    </row>
    <row r="1324" spans="1:12" ht="12.75">
      <c r="A1324" s="2">
        <v>39378</v>
      </c>
      <c r="B1324" t="s">
        <v>452</v>
      </c>
      <c r="C1324">
        <v>10100</v>
      </c>
      <c r="D1324">
        <v>316720</v>
      </c>
      <c r="E1324" s="25">
        <v>1295814</v>
      </c>
      <c r="F1324" s="51">
        <v>185</v>
      </c>
      <c r="G1324" s="51" t="s">
        <v>353</v>
      </c>
      <c r="H1324" s="71">
        <f t="shared" si="23"/>
        <v>2397255.9</v>
      </c>
      <c r="I1324" t="s">
        <v>1926</v>
      </c>
      <c r="J1324">
        <v>2010</v>
      </c>
      <c r="K1324" t="s">
        <v>431</v>
      </c>
      <c r="L1324" t="s">
        <v>434</v>
      </c>
    </row>
    <row r="1325" spans="1:12" ht="12.75">
      <c r="A1325" s="2">
        <v>39378</v>
      </c>
      <c r="B1325" t="s">
        <v>1964</v>
      </c>
      <c r="C1325">
        <v>10001</v>
      </c>
      <c r="D1325">
        <v>299161</v>
      </c>
      <c r="E1325" s="25">
        <v>11850000</v>
      </c>
      <c r="F1325" s="51">
        <v>27</v>
      </c>
      <c r="G1325" s="51" t="s">
        <v>353</v>
      </c>
      <c r="H1325" s="71">
        <f t="shared" si="23"/>
        <v>3199500</v>
      </c>
      <c r="I1325" t="s">
        <v>1965</v>
      </c>
      <c r="J1325">
        <v>1510</v>
      </c>
      <c r="K1325" t="s">
        <v>431</v>
      </c>
      <c r="L1325" t="s">
        <v>434</v>
      </c>
    </row>
    <row r="1326" spans="1:12" ht="12.75">
      <c r="A1326" s="2">
        <v>39378</v>
      </c>
      <c r="B1326" t="s">
        <v>1620</v>
      </c>
      <c r="C1326">
        <v>9749</v>
      </c>
      <c r="D1326">
        <v>268768</v>
      </c>
      <c r="E1326" s="25">
        <v>11562500</v>
      </c>
      <c r="F1326" s="51">
        <v>32</v>
      </c>
      <c r="G1326" s="51" t="s">
        <v>353</v>
      </c>
      <c r="H1326" s="71">
        <f t="shared" si="23"/>
        <v>3700000</v>
      </c>
      <c r="I1326" t="s">
        <v>559</v>
      </c>
      <c r="J1326">
        <v>1010</v>
      </c>
      <c r="K1326" t="s">
        <v>431</v>
      </c>
      <c r="L1326" t="s">
        <v>434</v>
      </c>
    </row>
    <row r="1327" spans="1:12" ht="12.75">
      <c r="A1327" s="2">
        <v>39378</v>
      </c>
      <c r="B1327" t="s">
        <v>896</v>
      </c>
      <c r="C1327">
        <v>8232</v>
      </c>
      <c r="D1327">
        <v>136659</v>
      </c>
      <c r="E1327" s="25">
        <v>4000000</v>
      </c>
      <c r="F1327" s="51">
        <v>2.5</v>
      </c>
      <c r="G1327" s="51" t="s">
        <v>353</v>
      </c>
      <c r="H1327" s="71">
        <f t="shared" si="23"/>
        <v>100000</v>
      </c>
      <c r="I1327" t="s">
        <v>1375</v>
      </c>
      <c r="J1327">
        <v>2540</v>
      </c>
      <c r="K1327" t="s">
        <v>431</v>
      </c>
      <c r="L1327" t="s">
        <v>434</v>
      </c>
    </row>
    <row r="1328" spans="1:12" ht="12.75">
      <c r="A1328" s="2">
        <v>39379</v>
      </c>
      <c r="B1328" t="s">
        <v>254</v>
      </c>
      <c r="C1328">
        <v>5093</v>
      </c>
      <c r="D1328">
        <v>4600</v>
      </c>
      <c r="E1328" s="25">
        <v>14800000</v>
      </c>
      <c r="F1328" s="51">
        <v>3</v>
      </c>
      <c r="G1328" s="51" t="s">
        <v>353</v>
      </c>
      <c r="H1328" s="71">
        <f t="shared" si="23"/>
        <v>444000</v>
      </c>
      <c r="I1328" t="s">
        <v>255</v>
      </c>
      <c r="J1328">
        <v>2020</v>
      </c>
      <c r="K1328" t="s">
        <v>431</v>
      </c>
      <c r="L1328" t="s">
        <v>434</v>
      </c>
    </row>
    <row r="1329" spans="1:12" ht="12.75">
      <c r="A1329" s="2">
        <v>39379</v>
      </c>
      <c r="B1329" t="s">
        <v>562</v>
      </c>
      <c r="C1329">
        <v>9048</v>
      </c>
      <c r="D1329">
        <v>197141</v>
      </c>
      <c r="E1329" s="25">
        <v>80000000</v>
      </c>
      <c r="F1329" s="51">
        <v>1.9</v>
      </c>
      <c r="G1329" s="51" t="s">
        <v>353</v>
      </c>
      <c r="H1329" s="71">
        <f t="shared" si="23"/>
        <v>1520000</v>
      </c>
      <c r="I1329" t="s">
        <v>1369</v>
      </c>
      <c r="J1329">
        <v>3520</v>
      </c>
      <c r="K1329" t="s">
        <v>431</v>
      </c>
      <c r="L1329" t="s">
        <v>434</v>
      </c>
    </row>
    <row r="1330" spans="1:12" ht="12.75">
      <c r="A1330" s="2">
        <v>39379</v>
      </c>
      <c r="B1330" t="s">
        <v>161</v>
      </c>
      <c r="C1330">
        <v>9805</v>
      </c>
      <c r="D1330">
        <v>276652</v>
      </c>
      <c r="E1330" s="25">
        <v>11000000</v>
      </c>
      <c r="F1330" s="51">
        <v>185</v>
      </c>
      <c r="G1330" s="51" t="s">
        <v>353</v>
      </c>
      <c r="H1330" s="71">
        <f t="shared" si="23"/>
        <v>20350000</v>
      </c>
      <c r="I1330" t="s">
        <v>1371</v>
      </c>
      <c r="J1330">
        <v>2530</v>
      </c>
      <c r="K1330" t="s">
        <v>431</v>
      </c>
      <c r="L1330" t="s">
        <v>434</v>
      </c>
    </row>
    <row r="1331" spans="1:12" ht="12.75">
      <c r="A1331" s="2">
        <v>39379</v>
      </c>
      <c r="B1331" t="s">
        <v>1391</v>
      </c>
      <c r="C1331">
        <v>4119</v>
      </c>
      <c r="D1331">
        <v>506</v>
      </c>
      <c r="E1331" s="25">
        <v>15000000</v>
      </c>
      <c r="F1331" s="51">
        <v>320</v>
      </c>
      <c r="G1331" s="51" t="s">
        <v>353</v>
      </c>
      <c r="H1331" s="71">
        <f t="shared" si="23"/>
        <v>48000000</v>
      </c>
      <c r="I1331" t="s">
        <v>1392</v>
      </c>
      <c r="J1331">
        <v>1510</v>
      </c>
      <c r="K1331" t="s">
        <v>431</v>
      </c>
      <c r="L1331" t="s">
        <v>434</v>
      </c>
    </row>
    <row r="1332" spans="1:12" ht="12.75">
      <c r="A1332" s="2">
        <v>39380</v>
      </c>
      <c r="B1332" t="s">
        <v>1013</v>
      </c>
      <c r="C1332">
        <v>9983</v>
      </c>
      <c r="D1332">
        <v>344054</v>
      </c>
      <c r="E1332" s="25">
        <v>2000000</v>
      </c>
      <c r="F1332" s="51">
        <v>1</v>
      </c>
      <c r="G1332" s="51" t="s">
        <v>353</v>
      </c>
      <c r="H1332" s="71">
        <f t="shared" si="23"/>
        <v>20000</v>
      </c>
      <c r="I1332" t="s">
        <v>1014</v>
      </c>
      <c r="J1332">
        <v>1510</v>
      </c>
      <c r="K1332" t="s">
        <v>431</v>
      </c>
      <c r="L1332" t="s">
        <v>434</v>
      </c>
    </row>
    <row r="1333" spans="1:12" ht="12.75">
      <c r="A1333" s="2">
        <v>39380</v>
      </c>
      <c r="B1333" t="s">
        <v>1129</v>
      </c>
      <c r="C1333">
        <v>9293</v>
      </c>
      <c r="D1333">
        <v>218300</v>
      </c>
      <c r="E1333" s="25">
        <v>3800000</v>
      </c>
      <c r="F1333" s="51">
        <v>13</v>
      </c>
      <c r="G1333" s="51" t="s">
        <v>353</v>
      </c>
      <c r="H1333" s="71">
        <f t="shared" si="23"/>
        <v>494000</v>
      </c>
      <c r="I1333" t="s">
        <v>1130</v>
      </c>
      <c r="J1333">
        <v>1510</v>
      </c>
      <c r="K1333" t="s">
        <v>431</v>
      </c>
      <c r="L1333" t="s">
        <v>434</v>
      </c>
    </row>
    <row r="1334" spans="1:12" ht="12.75">
      <c r="A1334" s="2">
        <v>39380</v>
      </c>
      <c r="B1334" t="s">
        <v>1564</v>
      </c>
      <c r="C1334">
        <v>4414</v>
      </c>
      <c r="D1334">
        <v>1794</v>
      </c>
      <c r="E1334" s="25">
        <v>50000000</v>
      </c>
      <c r="F1334" s="51">
        <v>2</v>
      </c>
      <c r="G1334" s="51" t="s">
        <v>353</v>
      </c>
      <c r="H1334" s="71">
        <f t="shared" si="23"/>
        <v>1000000</v>
      </c>
      <c r="I1334" t="s">
        <v>1398</v>
      </c>
      <c r="J1334">
        <v>1510</v>
      </c>
      <c r="K1334" t="s">
        <v>431</v>
      </c>
      <c r="L1334" t="s">
        <v>434</v>
      </c>
    </row>
    <row r="1335" spans="1:12" ht="12.75">
      <c r="A1335" s="2">
        <v>39380</v>
      </c>
      <c r="B1335" t="s">
        <v>906</v>
      </c>
      <c r="C1335">
        <v>5006</v>
      </c>
      <c r="D1335">
        <v>4005</v>
      </c>
      <c r="E1335" s="25">
        <v>1552500</v>
      </c>
      <c r="F1335" s="51">
        <v>450</v>
      </c>
      <c r="G1335" s="51" t="s">
        <v>353</v>
      </c>
      <c r="H1335" s="71">
        <f t="shared" si="23"/>
        <v>6986250</v>
      </c>
      <c r="I1335" t="s">
        <v>1401</v>
      </c>
      <c r="J1335">
        <v>2020</v>
      </c>
      <c r="K1335" t="s">
        <v>431</v>
      </c>
      <c r="L1335" t="s">
        <v>434</v>
      </c>
    </row>
    <row r="1336" spans="1:12" ht="12.75">
      <c r="A1336" s="2">
        <v>39380</v>
      </c>
      <c r="B1336" t="s">
        <v>1408</v>
      </c>
      <c r="C1336">
        <v>10047</v>
      </c>
      <c r="D1336">
        <v>305040</v>
      </c>
      <c r="E1336" s="25">
        <v>3000000</v>
      </c>
      <c r="F1336" s="51">
        <v>30</v>
      </c>
      <c r="G1336" s="51" t="s">
        <v>353</v>
      </c>
      <c r="H1336" s="71">
        <f t="shared" si="23"/>
        <v>900000</v>
      </c>
      <c r="I1336" t="s">
        <v>1924</v>
      </c>
      <c r="J1336">
        <v>1510</v>
      </c>
      <c r="K1336" t="s">
        <v>431</v>
      </c>
      <c r="L1336" t="s">
        <v>434</v>
      </c>
    </row>
    <row r="1337" spans="1:12" ht="12.75">
      <c r="A1337" s="2">
        <v>39381</v>
      </c>
      <c r="B1337" t="s">
        <v>1910</v>
      </c>
      <c r="C1337">
        <v>4270</v>
      </c>
      <c r="D1337">
        <v>1199</v>
      </c>
      <c r="E1337" s="25">
        <v>300000</v>
      </c>
      <c r="F1337" s="51">
        <v>40</v>
      </c>
      <c r="G1337" s="51" t="s">
        <v>353</v>
      </c>
      <c r="H1337" s="71">
        <f t="shared" si="23"/>
        <v>120000</v>
      </c>
      <c r="I1337" t="s">
        <v>1905</v>
      </c>
      <c r="J1337">
        <v>1510</v>
      </c>
      <c r="K1337" t="s">
        <v>431</v>
      </c>
      <c r="L1337" t="s">
        <v>434</v>
      </c>
    </row>
    <row r="1338" spans="1:12" ht="12.75">
      <c r="A1338" s="2">
        <v>39381</v>
      </c>
      <c r="B1338" t="s">
        <v>1917</v>
      </c>
      <c r="C1338">
        <v>8314</v>
      </c>
      <c r="D1338">
        <v>139613</v>
      </c>
      <c r="E1338" s="25">
        <v>116666667</v>
      </c>
      <c r="F1338" s="51">
        <v>1</v>
      </c>
      <c r="G1338" s="51" t="s">
        <v>353</v>
      </c>
      <c r="H1338" s="71">
        <f t="shared" si="23"/>
        <v>1166666.67</v>
      </c>
      <c r="I1338" t="s">
        <v>1897</v>
      </c>
      <c r="J1338">
        <v>3020</v>
      </c>
      <c r="K1338" t="s">
        <v>431</v>
      </c>
      <c r="L1338" t="s">
        <v>434</v>
      </c>
    </row>
    <row r="1339" spans="1:12" ht="12.75">
      <c r="A1339" s="2">
        <v>39381</v>
      </c>
      <c r="B1339" t="s">
        <v>449</v>
      </c>
      <c r="C1339">
        <v>10029</v>
      </c>
      <c r="D1339">
        <v>301588</v>
      </c>
      <c r="E1339" s="25">
        <v>9500000</v>
      </c>
      <c r="F1339" s="51">
        <v>170</v>
      </c>
      <c r="G1339" s="51" t="s">
        <v>353</v>
      </c>
      <c r="H1339" s="71">
        <f t="shared" si="23"/>
        <v>16150000</v>
      </c>
      <c r="I1339" t="s">
        <v>1925</v>
      </c>
      <c r="J1339">
        <v>2540</v>
      </c>
      <c r="K1339" t="s">
        <v>431</v>
      </c>
      <c r="L1339" t="s">
        <v>434</v>
      </c>
    </row>
    <row r="1340" spans="1:12" ht="12.75">
      <c r="A1340" s="2">
        <v>39381</v>
      </c>
      <c r="B1340" t="s">
        <v>865</v>
      </c>
      <c r="C1340">
        <v>5713</v>
      </c>
      <c r="D1340">
        <v>23334</v>
      </c>
      <c r="E1340" s="25">
        <v>210000</v>
      </c>
      <c r="F1340" s="51">
        <v>58.0328</v>
      </c>
      <c r="G1340" s="51" t="s">
        <v>353</v>
      </c>
      <c r="H1340" s="71">
        <f t="shared" si="23"/>
        <v>121868.88</v>
      </c>
      <c r="I1340" t="s">
        <v>1958</v>
      </c>
      <c r="J1340">
        <v>1510</v>
      </c>
      <c r="K1340" t="s">
        <v>431</v>
      </c>
      <c r="L1340" t="s">
        <v>434</v>
      </c>
    </row>
    <row r="1341" spans="1:12" ht="12.75">
      <c r="A1341" s="2">
        <v>39381</v>
      </c>
      <c r="B1341" t="s">
        <v>262</v>
      </c>
      <c r="C1341">
        <v>8077</v>
      </c>
      <c r="D1341">
        <v>130700</v>
      </c>
      <c r="E1341" s="25">
        <v>7129919</v>
      </c>
      <c r="F1341" s="51">
        <v>28.5</v>
      </c>
      <c r="G1341" s="51" t="s">
        <v>353</v>
      </c>
      <c r="H1341" s="71">
        <f t="shared" si="23"/>
        <v>2032026.915</v>
      </c>
      <c r="I1341" t="s">
        <v>264</v>
      </c>
      <c r="J1341">
        <v>3520</v>
      </c>
      <c r="K1341" t="s">
        <v>431</v>
      </c>
      <c r="L1341" t="s">
        <v>434</v>
      </c>
    </row>
    <row r="1342" spans="1:12" ht="12.75">
      <c r="A1342" s="2">
        <v>39384</v>
      </c>
      <c r="B1342" t="s">
        <v>1918</v>
      </c>
      <c r="C1342">
        <v>9134</v>
      </c>
      <c r="D1342">
        <v>203224</v>
      </c>
      <c r="E1342" s="25">
        <v>40000000</v>
      </c>
      <c r="F1342" s="51">
        <v>8</v>
      </c>
      <c r="G1342" s="51" t="s">
        <v>353</v>
      </c>
      <c r="H1342" s="71">
        <f t="shared" si="23"/>
        <v>3200000</v>
      </c>
      <c r="I1342" t="s">
        <v>1919</v>
      </c>
      <c r="J1342">
        <v>1510</v>
      </c>
      <c r="K1342" t="s">
        <v>431</v>
      </c>
      <c r="L1342" t="s">
        <v>434</v>
      </c>
    </row>
    <row r="1343" spans="1:12" ht="12.75">
      <c r="A1343" s="2">
        <v>39384</v>
      </c>
      <c r="B1343" t="s">
        <v>1920</v>
      </c>
      <c r="C1343">
        <v>9134</v>
      </c>
      <c r="D1343">
        <v>215818</v>
      </c>
      <c r="E1343" s="25">
        <v>49387000</v>
      </c>
      <c r="F1343" s="51">
        <v>1</v>
      </c>
      <c r="G1343" s="51" t="s">
        <v>353</v>
      </c>
      <c r="H1343" s="71">
        <f t="shared" si="23"/>
        <v>493870</v>
      </c>
      <c r="I1343" t="s">
        <v>956</v>
      </c>
      <c r="J1343">
        <v>1510</v>
      </c>
      <c r="K1343" t="s">
        <v>431</v>
      </c>
      <c r="L1343" t="s">
        <v>434</v>
      </c>
    </row>
    <row r="1344" spans="1:12" ht="12.75">
      <c r="A1344" s="2">
        <v>39384</v>
      </c>
      <c r="B1344" t="s">
        <v>1938</v>
      </c>
      <c r="C1344">
        <v>9388</v>
      </c>
      <c r="D1344">
        <v>225245</v>
      </c>
      <c r="E1344" s="25">
        <v>3300000</v>
      </c>
      <c r="F1344" s="51">
        <v>15</v>
      </c>
      <c r="G1344" s="51" t="s">
        <v>353</v>
      </c>
      <c r="H1344" s="71">
        <f t="shared" si="23"/>
        <v>495000</v>
      </c>
      <c r="I1344" t="s">
        <v>1939</v>
      </c>
      <c r="J1344">
        <v>1510</v>
      </c>
      <c r="K1344" t="s">
        <v>431</v>
      </c>
      <c r="L1344" t="s">
        <v>434</v>
      </c>
    </row>
    <row r="1345" spans="1:12" ht="12.75">
      <c r="A1345" s="2">
        <v>39384</v>
      </c>
      <c r="B1345" t="s">
        <v>1941</v>
      </c>
      <c r="C1345">
        <v>9810</v>
      </c>
      <c r="D1345">
        <v>277186</v>
      </c>
      <c r="E1345" s="25">
        <v>4550142</v>
      </c>
      <c r="F1345" s="51">
        <v>10</v>
      </c>
      <c r="G1345" s="51" t="s">
        <v>353</v>
      </c>
      <c r="H1345" s="71">
        <f t="shared" si="23"/>
        <v>455014.2</v>
      </c>
      <c r="I1345" t="s">
        <v>1942</v>
      </c>
      <c r="J1345">
        <v>3020</v>
      </c>
      <c r="K1345" t="s">
        <v>431</v>
      </c>
      <c r="L1345" t="s">
        <v>434</v>
      </c>
    </row>
    <row r="1346" spans="1:12" ht="12.75">
      <c r="A1346" s="2">
        <v>39384</v>
      </c>
      <c r="B1346" t="s">
        <v>637</v>
      </c>
      <c r="C1346">
        <v>4106</v>
      </c>
      <c r="D1346">
        <v>472</v>
      </c>
      <c r="E1346" s="25">
        <v>40000000</v>
      </c>
      <c r="F1346" s="51">
        <v>14</v>
      </c>
      <c r="G1346" s="51" t="s">
        <v>353</v>
      </c>
      <c r="H1346" s="71">
        <f t="shared" si="23"/>
        <v>5600000</v>
      </c>
      <c r="I1346" t="s">
        <v>1959</v>
      </c>
      <c r="J1346">
        <v>5510</v>
      </c>
      <c r="K1346" t="s">
        <v>431</v>
      </c>
      <c r="L1346" t="s">
        <v>434</v>
      </c>
    </row>
    <row r="1347" spans="1:12" ht="12.75">
      <c r="A1347" s="2">
        <v>39384</v>
      </c>
      <c r="B1347" t="s">
        <v>1127</v>
      </c>
      <c r="C1347">
        <v>8067</v>
      </c>
      <c r="D1347">
        <v>129973</v>
      </c>
      <c r="E1347" s="25">
        <v>6334532</v>
      </c>
      <c r="F1347" s="51">
        <v>109</v>
      </c>
      <c r="G1347" s="51" t="s">
        <v>353</v>
      </c>
      <c r="H1347" s="71">
        <f t="shared" si="23"/>
        <v>6904639.88</v>
      </c>
      <c r="I1347" t="s">
        <v>1128</v>
      </c>
      <c r="J1347">
        <v>2540</v>
      </c>
      <c r="K1347" t="s">
        <v>431</v>
      </c>
      <c r="L1347" t="s">
        <v>434</v>
      </c>
    </row>
    <row r="1348" spans="1:12" ht="12.75">
      <c r="A1348" s="2">
        <v>39384</v>
      </c>
      <c r="B1348" t="s">
        <v>1136</v>
      </c>
      <c r="C1348">
        <v>4883</v>
      </c>
      <c r="D1348">
        <v>3321</v>
      </c>
      <c r="E1348" s="25">
        <v>15550000</v>
      </c>
      <c r="F1348" s="51">
        <v>7.5</v>
      </c>
      <c r="G1348" s="51" t="s">
        <v>353</v>
      </c>
      <c r="H1348" s="71">
        <f t="shared" si="23"/>
        <v>1166250</v>
      </c>
      <c r="I1348" t="s">
        <v>1137</v>
      </c>
      <c r="J1348">
        <v>1510</v>
      </c>
      <c r="K1348" t="s">
        <v>431</v>
      </c>
      <c r="L1348" t="s">
        <v>434</v>
      </c>
    </row>
    <row r="1349" spans="1:12" ht="12.75">
      <c r="A1349" s="2">
        <v>39384</v>
      </c>
      <c r="B1349" t="s">
        <v>256</v>
      </c>
      <c r="C1349">
        <v>4917</v>
      </c>
      <c r="D1349">
        <v>3744</v>
      </c>
      <c r="E1349" s="25">
        <v>21139040</v>
      </c>
      <c r="F1349" s="51">
        <v>12</v>
      </c>
      <c r="G1349" s="51" t="s">
        <v>353</v>
      </c>
      <c r="H1349" s="71">
        <f t="shared" si="23"/>
        <v>2536684.8</v>
      </c>
      <c r="I1349" t="s">
        <v>257</v>
      </c>
      <c r="J1349">
        <v>1510</v>
      </c>
      <c r="K1349" t="s">
        <v>431</v>
      </c>
      <c r="L1349" t="s">
        <v>434</v>
      </c>
    </row>
    <row r="1350" spans="1:12" ht="12.75">
      <c r="A1350" s="2">
        <v>39384</v>
      </c>
      <c r="B1350" t="s">
        <v>258</v>
      </c>
      <c r="C1350">
        <v>4917</v>
      </c>
      <c r="D1350">
        <v>325584</v>
      </c>
      <c r="E1350" s="25">
        <v>21139030</v>
      </c>
      <c r="F1350" s="51">
        <v>0</v>
      </c>
      <c r="G1350" s="51" t="s">
        <v>353</v>
      </c>
      <c r="H1350" s="71">
        <f t="shared" si="23"/>
        <v>0</v>
      </c>
      <c r="I1350" t="s">
        <v>259</v>
      </c>
      <c r="J1350">
        <v>1510</v>
      </c>
      <c r="K1350" t="s">
        <v>431</v>
      </c>
      <c r="L1350" t="s">
        <v>434</v>
      </c>
    </row>
    <row r="1351" spans="1:12" ht="12.75">
      <c r="A1351" s="2">
        <v>39384</v>
      </c>
      <c r="B1351" t="s">
        <v>896</v>
      </c>
      <c r="C1351">
        <v>8232</v>
      </c>
      <c r="D1351">
        <v>136659</v>
      </c>
      <c r="E1351" s="25">
        <v>5142857</v>
      </c>
      <c r="F1351" s="51">
        <v>1.75</v>
      </c>
      <c r="G1351" s="51" t="s">
        <v>353</v>
      </c>
      <c r="H1351" s="71">
        <f aca="true" t="shared" si="24" ref="H1351:H1414">E1351*F1351/100</f>
        <v>89999.9975</v>
      </c>
      <c r="I1351" t="s">
        <v>1376</v>
      </c>
      <c r="J1351">
        <v>2540</v>
      </c>
      <c r="K1351" t="s">
        <v>431</v>
      </c>
      <c r="L1351" t="s">
        <v>434</v>
      </c>
    </row>
    <row r="1352" spans="1:12" ht="12.75">
      <c r="A1352" s="2">
        <v>39384</v>
      </c>
      <c r="B1352" t="s">
        <v>1402</v>
      </c>
      <c r="C1352">
        <v>9036</v>
      </c>
      <c r="D1352">
        <v>196140</v>
      </c>
      <c r="E1352" s="25">
        <v>25000</v>
      </c>
      <c r="F1352" s="51">
        <v>60</v>
      </c>
      <c r="G1352" s="51" t="s">
        <v>353</v>
      </c>
      <c r="H1352" s="71">
        <f t="shared" si="24"/>
        <v>15000</v>
      </c>
      <c r="I1352" t="s">
        <v>1403</v>
      </c>
      <c r="J1352">
        <v>1510</v>
      </c>
      <c r="K1352" t="s">
        <v>431</v>
      </c>
      <c r="L1352" t="s">
        <v>434</v>
      </c>
    </row>
    <row r="1353" spans="1:12" ht="12.75">
      <c r="A1353" s="2">
        <v>39385</v>
      </c>
      <c r="B1353" t="s">
        <v>1931</v>
      </c>
      <c r="C1353">
        <v>9069</v>
      </c>
      <c r="D1353">
        <v>197702</v>
      </c>
      <c r="E1353" s="25">
        <v>40000000</v>
      </c>
      <c r="F1353" s="51">
        <v>520</v>
      </c>
      <c r="G1353" s="51" t="s">
        <v>353</v>
      </c>
      <c r="H1353" s="71">
        <f t="shared" si="24"/>
        <v>208000000</v>
      </c>
      <c r="I1353" t="s">
        <v>1932</v>
      </c>
      <c r="J1353">
        <v>4020</v>
      </c>
      <c r="K1353" t="s">
        <v>431</v>
      </c>
      <c r="L1353" t="s">
        <v>434</v>
      </c>
    </row>
    <row r="1354" spans="1:12" ht="12.75">
      <c r="A1354" s="2">
        <v>39385</v>
      </c>
      <c r="B1354" t="s">
        <v>1937</v>
      </c>
      <c r="C1354">
        <v>8477</v>
      </c>
      <c r="D1354">
        <v>149293</v>
      </c>
      <c r="E1354" s="25">
        <v>8000000</v>
      </c>
      <c r="F1354" s="51">
        <v>30</v>
      </c>
      <c r="G1354" s="51" t="s">
        <v>353</v>
      </c>
      <c r="H1354" s="71">
        <f t="shared" si="24"/>
        <v>2400000</v>
      </c>
      <c r="I1354" t="s">
        <v>1924</v>
      </c>
      <c r="J1354">
        <v>1010</v>
      </c>
      <c r="K1354" t="s">
        <v>431</v>
      </c>
      <c r="L1354" t="s">
        <v>434</v>
      </c>
    </row>
    <row r="1355" spans="1:12" ht="12.75">
      <c r="A1355" s="2">
        <v>39385</v>
      </c>
      <c r="B1355" t="s">
        <v>486</v>
      </c>
      <c r="C1355">
        <v>8729</v>
      </c>
      <c r="D1355">
        <v>171766</v>
      </c>
      <c r="E1355" s="25">
        <v>6250000</v>
      </c>
      <c r="F1355" s="51">
        <v>8</v>
      </c>
      <c r="G1355" s="51" t="s">
        <v>353</v>
      </c>
      <c r="H1355" s="71">
        <f t="shared" si="24"/>
        <v>500000</v>
      </c>
      <c r="I1355" t="s">
        <v>1919</v>
      </c>
      <c r="J1355">
        <v>1510</v>
      </c>
      <c r="K1355" t="s">
        <v>431</v>
      </c>
      <c r="L1355" t="s">
        <v>434</v>
      </c>
    </row>
    <row r="1356" spans="1:12" ht="12.75">
      <c r="A1356" s="2">
        <v>39385</v>
      </c>
      <c r="B1356" t="s">
        <v>1949</v>
      </c>
      <c r="C1356">
        <v>8729</v>
      </c>
      <c r="D1356">
        <v>272657</v>
      </c>
      <c r="E1356" s="25">
        <v>2500000</v>
      </c>
      <c r="F1356" s="51">
        <v>0</v>
      </c>
      <c r="G1356" s="51" t="s">
        <v>353</v>
      </c>
      <c r="H1356" s="71">
        <f t="shared" si="24"/>
        <v>0</v>
      </c>
      <c r="I1356" t="s">
        <v>1951</v>
      </c>
      <c r="J1356">
        <v>1510</v>
      </c>
      <c r="K1356" t="s">
        <v>431</v>
      </c>
      <c r="L1356" t="s">
        <v>434</v>
      </c>
    </row>
    <row r="1357" spans="1:12" ht="12.75">
      <c r="A1357" s="2">
        <v>39385</v>
      </c>
      <c r="B1357" t="s">
        <v>1534</v>
      </c>
      <c r="C1357">
        <v>9780</v>
      </c>
      <c r="D1357">
        <v>274209</v>
      </c>
      <c r="E1357" s="25">
        <v>2777778</v>
      </c>
      <c r="F1357" s="51">
        <v>18</v>
      </c>
      <c r="G1357" s="51" t="s">
        <v>353</v>
      </c>
      <c r="H1357" s="71">
        <f t="shared" si="24"/>
        <v>500000.04</v>
      </c>
      <c r="I1357" t="s">
        <v>1535</v>
      </c>
      <c r="J1357">
        <v>5010</v>
      </c>
      <c r="K1357" t="s">
        <v>431</v>
      </c>
      <c r="L1357" t="s">
        <v>434</v>
      </c>
    </row>
    <row r="1358" spans="1:12" ht="12.75">
      <c r="A1358" s="2">
        <v>39385</v>
      </c>
      <c r="B1358" t="s">
        <v>1132</v>
      </c>
      <c r="C1358">
        <v>9780</v>
      </c>
      <c r="D1358">
        <v>274210</v>
      </c>
      <c r="E1358" s="25">
        <v>5555556</v>
      </c>
      <c r="F1358" s="51">
        <v>0</v>
      </c>
      <c r="G1358" s="51" t="s">
        <v>353</v>
      </c>
      <c r="H1358" s="71">
        <f t="shared" si="24"/>
        <v>0</v>
      </c>
      <c r="I1358" t="s">
        <v>1133</v>
      </c>
      <c r="J1358">
        <v>5010</v>
      </c>
      <c r="K1358" t="s">
        <v>431</v>
      </c>
      <c r="L1358" t="s">
        <v>434</v>
      </c>
    </row>
    <row r="1359" spans="1:12" ht="12.75">
      <c r="A1359" s="2">
        <v>39385</v>
      </c>
      <c r="B1359" t="s">
        <v>261</v>
      </c>
      <c r="C1359">
        <v>4765</v>
      </c>
      <c r="D1359">
        <v>2955</v>
      </c>
      <c r="E1359" s="25">
        <v>50000000</v>
      </c>
      <c r="F1359" s="51">
        <v>1</v>
      </c>
      <c r="G1359" s="51" t="s">
        <v>353</v>
      </c>
      <c r="H1359" s="71">
        <f t="shared" si="24"/>
        <v>500000</v>
      </c>
      <c r="I1359" t="s">
        <v>1897</v>
      </c>
      <c r="J1359">
        <v>2020</v>
      </c>
      <c r="K1359" t="s">
        <v>431</v>
      </c>
      <c r="L1359" t="s">
        <v>434</v>
      </c>
    </row>
    <row r="1360" spans="1:12" ht="12.75">
      <c r="A1360" s="2">
        <v>39385</v>
      </c>
      <c r="B1360" t="s">
        <v>1406</v>
      </c>
      <c r="C1360">
        <v>9413</v>
      </c>
      <c r="D1360">
        <v>228862</v>
      </c>
      <c r="E1360" s="25">
        <v>17213470</v>
      </c>
      <c r="F1360" s="51">
        <v>11.5</v>
      </c>
      <c r="G1360" s="51" t="s">
        <v>353</v>
      </c>
      <c r="H1360" s="71">
        <f t="shared" si="24"/>
        <v>1979549.05</v>
      </c>
      <c r="I1360" t="s">
        <v>1407</v>
      </c>
      <c r="J1360">
        <v>1010</v>
      </c>
      <c r="K1360" t="s">
        <v>431</v>
      </c>
      <c r="L1360" t="s">
        <v>434</v>
      </c>
    </row>
    <row r="1361" spans="1:12" ht="12.75">
      <c r="A1361" s="2">
        <v>39386</v>
      </c>
      <c r="B1361" t="s">
        <v>944</v>
      </c>
      <c r="C1361">
        <v>5920</v>
      </c>
      <c r="D1361">
        <v>31547</v>
      </c>
      <c r="E1361" s="25">
        <v>23077000</v>
      </c>
      <c r="F1361" s="51">
        <v>130</v>
      </c>
      <c r="G1361" s="51" t="s">
        <v>353</v>
      </c>
      <c r="H1361" s="71">
        <f t="shared" si="24"/>
        <v>30000100</v>
      </c>
      <c r="I1361" t="s">
        <v>1903</v>
      </c>
      <c r="J1361">
        <v>1510</v>
      </c>
      <c r="K1361" t="s">
        <v>431</v>
      </c>
      <c r="L1361" t="s">
        <v>434</v>
      </c>
    </row>
    <row r="1362" spans="1:12" ht="12.75">
      <c r="A1362" s="2">
        <v>39386</v>
      </c>
      <c r="B1362" t="s">
        <v>1501</v>
      </c>
      <c r="C1362">
        <v>4912</v>
      </c>
      <c r="D1362">
        <v>3688</v>
      </c>
      <c r="E1362" s="25">
        <v>55000000</v>
      </c>
      <c r="F1362" s="51">
        <v>0.1</v>
      </c>
      <c r="G1362" s="51" t="s">
        <v>353</v>
      </c>
      <c r="H1362" s="71">
        <f t="shared" si="24"/>
        <v>55000</v>
      </c>
      <c r="I1362" t="s">
        <v>1502</v>
      </c>
      <c r="J1362">
        <v>2520</v>
      </c>
      <c r="K1362" t="s">
        <v>431</v>
      </c>
      <c r="L1362" t="s">
        <v>434</v>
      </c>
    </row>
    <row r="1363" spans="1:12" ht="12.75">
      <c r="A1363" s="2">
        <v>39386</v>
      </c>
      <c r="B1363" t="s">
        <v>1929</v>
      </c>
      <c r="C1363">
        <v>9486</v>
      </c>
      <c r="D1363">
        <v>235928</v>
      </c>
      <c r="E1363" s="25">
        <v>500000</v>
      </c>
      <c r="F1363" s="51">
        <v>16.5</v>
      </c>
      <c r="G1363" s="51" t="s">
        <v>353</v>
      </c>
      <c r="H1363" s="71">
        <f t="shared" si="24"/>
        <v>82500</v>
      </c>
      <c r="I1363" t="s">
        <v>1896</v>
      </c>
      <c r="J1363">
        <v>2010</v>
      </c>
      <c r="K1363" t="s">
        <v>431</v>
      </c>
      <c r="L1363" t="s">
        <v>434</v>
      </c>
    </row>
    <row r="1364" spans="1:12" ht="12.75">
      <c r="A1364" s="2">
        <v>39386</v>
      </c>
      <c r="B1364" t="s">
        <v>1929</v>
      </c>
      <c r="C1364">
        <v>9486</v>
      </c>
      <c r="D1364">
        <v>235928</v>
      </c>
      <c r="E1364" s="25">
        <v>4416667</v>
      </c>
      <c r="F1364" s="51">
        <v>15</v>
      </c>
      <c r="G1364" s="51" t="s">
        <v>353</v>
      </c>
      <c r="H1364" s="71">
        <f t="shared" si="24"/>
        <v>662500.05</v>
      </c>
      <c r="I1364" t="s">
        <v>1930</v>
      </c>
      <c r="J1364">
        <v>2010</v>
      </c>
      <c r="K1364" t="s">
        <v>431</v>
      </c>
      <c r="L1364" t="s">
        <v>434</v>
      </c>
    </row>
    <row r="1365" spans="1:12" ht="12.75">
      <c r="A1365" s="2">
        <v>39386</v>
      </c>
      <c r="B1365" t="s">
        <v>1944</v>
      </c>
      <c r="C1365">
        <v>10023</v>
      </c>
      <c r="D1365">
        <v>301365</v>
      </c>
      <c r="E1365" s="25">
        <v>2000000</v>
      </c>
      <c r="F1365" s="51">
        <v>20</v>
      </c>
      <c r="G1365" s="51" t="s">
        <v>353</v>
      </c>
      <c r="H1365" s="71">
        <f t="shared" si="24"/>
        <v>400000</v>
      </c>
      <c r="I1365" t="s">
        <v>1934</v>
      </c>
      <c r="J1365">
        <v>1510</v>
      </c>
      <c r="K1365" t="s">
        <v>431</v>
      </c>
      <c r="L1365" t="s">
        <v>434</v>
      </c>
    </row>
    <row r="1366" spans="1:12" ht="12.75">
      <c r="A1366" s="2">
        <v>39358</v>
      </c>
      <c r="B1366" t="s">
        <v>1410</v>
      </c>
      <c r="C1366">
        <v>8860</v>
      </c>
      <c r="D1366">
        <v>182321</v>
      </c>
      <c r="E1366" s="25">
        <v>252246</v>
      </c>
      <c r="F1366" s="51">
        <v>8315</v>
      </c>
      <c r="G1366" s="51" t="s">
        <v>325</v>
      </c>
      <c r="H1366" s="71">
        <f t="shared" si="24"/>
        <v>20974254.9</v>
      </c>
      <c r="I1366" t="s">
        <v>1411</v>
      </c>
      <c r="J1366">
        <v>1510</v>
      </c>
      <c r="K1366" t="s">
        <v>431</v>
      </c>
      <c r="L1366" t="s">
        <v>434</v>
      </c>
    </row>
    <row r="1367" spans="1:12" ht="12.75">
      <c r="A1367" s="2">
        <v>39357</v>
      </c>
      <c r="B1367" s="52" t="s">
        <v>383</v>
      </c>
      <c r="C1367">
        <v>10196</v>
      </c>
      <c r="D1367" s="52">
        <v>343359</v>
      </c>
      <c r="E1367" s="53">
        <v>13225000</v>
      </c>
      <c r="F1367">
        <v>1</v>
      </c>
      <c r="G1367" t="s">
        <v>352</v>
      </c>
      <c r="H1367" s="21">
        <f t="shared" si="24"/>
        <v>132250</v>
      </c>
      <c r="I1367" s="59" t="s">
        <v>384</v>
      </c>
      <c r="J1367">
        <v>1510</v>
      </c>
      <c r="K1367" t="s">
        <v>431</v>
      </c>
      <c r="L1367" t="s">
        <v>429</v>
      </c>
    </row>
    <row r="1368" spans="1:12" ht="12.75">
      <c r="A1368" s="2">
        <v>39357</v>
      </c>
      <c r="B1368" s="52" t="s">
        <v>385</v>
      </c>
      <c r="C1368">
        <v>10136</v>
      </c>
      <c r="D1368" s="52">
        <v>343105</v>
      </c>
      <c r="E1368" s="53">
        <v>37250001</v>
      </c>
      <c r="F1368">
        <v>1</v>
      </c>
      <c r="G1368" t="s">
        <v>352</v>
      </c>
      <c r="H1368" s="21">
        <f t="shared" si="24"/>
        <v>372500.01</v>
      </c>
      <c r="I1368" s="59" t="s">
        <v>386</v>
      </c>
      <c r="J1368">
        <v>1510</v>
      </c>
      <c r="K1368" t="s">
        <v>431</v>
      </c>
      <c r="L1368" t="s">
        <v>429</v>
      </c>
    </row>
    <row r="1369" spans="1:12" ht="12.75">
      <c r="A1369" s="2">
        <v>39359</v>
      </c>
      <c r="B1369" s="52" t="s">
        <v>387</v>
      </c>
      <c r="C1369">
        <v>9164</v>
      </c>
      <c r="D1369" s="52">
        <v>205587</v>
      </c>
      <c r="E1369" s="53">
        <v>12085358</v>
      </c>
      <c r="F1369">
        <v>3</v>
      </c>
      <c r="G1369" t="s">
        <v>352</v>
      </c>
      <c r="H1369" s="21">
        <f t="shared" si="24"/>
        <v>362560.74</v>
      </c>
      <c r="I1369" s="59" t="s">
        <v>388</v>
      </c>
      <c r="J1369">
        <v>3520</v>
      </c>
      <c r="K1369" t="s">
        <v>431</v>
      </c>
      <c r="L1369" t="s">
        <v>429</v>
      </c>
    </row>
    <row r="1370" spans="1:12" ht="12.75">
      <c r="A1370" s="2">
        <v>39359</v>
      </c>
      <c r="B1370" s="52" t="s">
        <v>389</v>
      </c>
      <c r="C1370">
        <v>9164</v>
      </c>
      <c r="D1370" s="52">
        <v>336130</v>
      </c>
      <c r="E1370" s="53">
        <v>12085358</v>
      </c>
      <c r="F1370">
        <v>0</v>
      </c>
      <c r="G1370" t="s">
        <v>352</v>
      </c>
      <c r="H1370" s="21">
        <f t="shared" si="24"/>
        <v>0</v>
      </c>
      <c r="I1370" s="59" t="s">
        <v>390</v>
      </c>
      <c r="J1370">
        <v>3520</v>
      </c>
      <c r="K1370" t="s">
        <v>431</v>
      </c>
      <c r="L1370" t="s">
        <v>429</v>
      </c>
    </row>
    <row r="1371" spans="1:12" ht="12.75">
      <c r="A1371" s="2">
        <v>39359</v>
      </c>
      <c r="B1371" t="s">
        <v>1412</v>
      </c>
      <c r="C1371">
        <v>10072</v>
      </c>
      <c r="D1371">
        <v>334679</v>
      </c>
      <c r="E1371">
        <v>10</v>
      </c>
      <c r="F1371">
        <v>1</v>
      </c>
      <c r="G1371" t="s">
        <v>352</v>
      </c>
      <c r="H1371" s="21">
        <f t="shared" si="24"/>
        <v>0.1</v>
      </c>
      <c r="I1371" s="22" t="s">
        <v>1413</v>
      </c>
      <c r="J1371">
        <v>1010</v>
      </c>
      <c r="K1371" t="s">
        <v>431</v>
      </c>
      <c r="L1371" t="s">
        <v>434</v>
      </c>
    </row>
    <row r="1372" spans="1:12" ht="12.75">
      <c r="A1372" s="2">
        <v>39359</v>
      </c>
      <c r="B1372" s="52" t="s">
        <v>391</v>
      </c>
      <c r="C1372">
        <v>8381</v>
      </c>
      <c r="D1372" s="52">
        <v>141680</v>
      </c>
      <c r="E1372" s="53">
        <v>-7086130</v>
      </c>
      <c r="F1372">
        <v>7</v>
      </c>
      <c r="G1372" t="s">
        <v>352</v>
      </c>
      <c r="H1372" s="21">
        <f t="shared" si="24"/>
        <v>-496029.1</v>
      </c>
      <c r="I1372" s="59" t="s">
        <v>392</v>
      </c>
      <c r="J1372">
        <v>3020</v>
      </c>
      <c r="K1372" t="s">
        <v>431</v>
      </c>
      <c r="L1372" t="s">
        <v>429</v>
      </c>
    </row>
    <row r="1373" spans="1:12" ht="12.75">
      <c r="A1373" s="2">
        <v>39363</v>
      </c>
      <c r="B1373" s="52" t="s">
        <v>393</v>
      </c>
      <c r="C1373">
        <v>10138</v>
      </c>
      <c r="D1373" s="52">
        <v>344931</v>
      </c>
      <c r="E1373" s="53">
        <v>60375000</v>
      </c>
      <c r="F1373">
        <v>1</v>
      </c>
      <c r="G1373" t="s">
        <v>352</v>
      </c>
      <c r="H1373" s="21">
        <f t="shared" si="24"/>
        <v>603750</v>
      </c>
      <c r="I1373" s="59" t="s">
        <v>394</v>
      </c>
      <c r="J1373">
        <v>1010</v>
      </c>
      <c r="K1373" t="s">
        <v>431</v>
      </c>
      <c r="L1373" t="s">
        <v>429</v>
      </c>
    </row>
    <row r="1374" spans="1:12" ht="12.75">
      <c r="A1374" s="2">
        <v>39363</v>
      </c>
      <c r="B1374" s="52" t="s">
        <v>395</v>
      </c>
      <c r="C1374">
        <v>4426</v>
      </c>
      <c r="D1374" s="52">
        <v>1837</v>
      </c>
      <c r="E1374" s="53">
        <v>91585065</v>
      </c>
      <c r="F1374">
        <v>10</v>
      </c>
      <c r="G1374" t="s">
        <v>352</v>
      </c>
      <c r="H1374" s="21">
        <f t="shared" si="24"/>
        <v>9158506.5</v>
      </c>
      <c r="I1374" s="59" t="s">
        <v>396</v>
      </c>
      <c r="J1374">
        <v>1010</v>
      </c>
      <c r="K1374" t="s">
        <v>431</v>
      </c>
      <c r="L1374" t="s">
        <v>429</v>
      </c>
    </row>
    <row r="1375" spans="1:12" ht="12.75">
      <c r="A1375" s="2">
        <v>39363</v>
      </c>
      <c r="B1375" s="52" t="s">
        <v>397</v>
      </c>
      <c r="C1375">
        <v>9880</v>
      </c>
      <c r="D1375" s="52">
        <v>285459</v>
      </c>
      <c r="E1375" s="53">
        <v>10430996</v>
      </c>
      <c r="F1375">
        <v>25</v>
      </c>
      <c r="G1375" t="s">
        <v>352</v>
      </c>
      <c r="H1375" s="21">
        <f t="shared" si="24"/>
        <v>2607749</v>
      </c>
      <c r="I1375" s="59" t="s">
        <v>398</v>
      </c>
      <c r="J1375">
        <v>1510</v>
      </c>
      <c r="K1375" t="s">
        <v>431</v>
      </c>
      <c r="L1375" t="s">
        <v>429</v>
      </c>
    </row>
    <row r="1376" spans="1:12" ht="12.75">
      <c r="A1376" s="2">
        <v>39363</v>
      </c>
      <c r="B1376" s="52" t="s">
        <v>399</v>
      </c>
      <c r="C1376">
        <v>9880</v>
      </c>
      <c r="D1376" s="52">
        <v>285462</v>
      </c>
      <c r="E1376" s="53">
        <v>10430996</v>
      </c>
      <c r="F1376">
        <v>0</v>
      </c>
      <c r="G1376" t="s">
        <v>352</v>
      </c>
      <c r="H1376" s="21">
        <f t="shared" si="24"/>
        <v>0</v>
      </c>
      <c r="I1376" s="59" t="s">
        <v>400</v>
      </c>
      <c r="J1376">
        <v>1510</v>
      </c>
      <c r="K1376" t="s">
        <v>431</v>
      </c>
      <c r="L1376" t="s">
        <v>429</v>
      </c>
    </row>
    <row r="1377" spans="1:12" ht="12.75">
      <c r="A1377" s="2">
        <v>39363</v>
      </c>
      <c r="B1377" s="52" t="s">
        <v>401</v>
      </c>
      <c r="C1377">
        <v>7797</v>
      </c>
      <c r="D1377" s="52">
        <v>94880</v>
      </c>
      <c r="E1377" s="53">
        <v>10495556</v>
      </c>
      <c r="F1377">
        <v>0</v>
      </c>
      <c r="G1377" t="s">
        <v>352</v>
      </c>
      <c r="H1377" s="21">
        <f t="shared" si="24"/>
        <v>0</v>
      </c>
      <c r="I1377" s="59" t="s">
        <v>402</v>
      </c>
      <c r="J1377">
        <v>2530</v>
      </c>
      <c r="K1377" t="s">
        <v>430</v>
      </c>
      <c r="L1377" t="s">
        <v>429</v>
      </c>
    </row>
    <row r="1378" spans="1:12" ht="12.75">
      <c r="A1378" s="2">
        <v>39364</v>
      </c>
      <c r="B1378" t="s">
        <v>1841</v>
      </c>
      <c r="C1378">
        <v>9485</v>
      </c>
      <c r="D1378">
        <v>235768</v>
      </c>
      <c r="E1378" s="25">
        <v>7458721</v>
      </c>
      <c r="F1378">
        <v>20</v>
      </c>
      <c r="G1378" t="s">
        <v>352</v>
      </c>
      <c r="H1378" s="21">
        <f t="shared" si="24"/>
        <v>1491744.2</v>
      </c>
      <c r="I1378" s="22" t="s">
        <v>1426</v>
      </c>
      <c r="J1378">
        <v>1510</v>
      </c>
      <c r="K1378" t="s">
        <v>431</v>
      </c>
      <c r="L1378" t="s">
        <v>434</v>
      </c>
    </row>
    <row r="1379" spans="1:12" ht="12.75">
      <c r="A1379" s="2">
        <v>39365</v>
      </c>
      <c r="B1379" s="52" t="s">
        <v>403</v>
      </c>
      <c r="C1379">
        <v>10074</v>
      </c>
      <c r="D1379" s="52">
        <v>345244</v>
      </c>
      <c r="E1379" s="53">
        <v>49053038</v>
      </c>
      <c r="F1379">
        <v>1</v>
      </c>
      <c r="G1379" t="s">
        <v>352</v>
      </c>
      <c r="H1379" s="21">
        <f t="shared" si="24"/>
        <v>490530.38</v>
      </c>
      <c r="I1379" s="59" t="s">
        <v>404</v>
      </c>
      <c r="J1379">
        <v>1510</v>
      </c>
      <c r="K1379" t="s">
        <v>431</v>
      </c>
      <c r="L1379" t="s">
        <v>429</v>
      </c>
    </row>
    <row r="1380" spans="1:12" ht="12.75">
      <c r="A1380" s="2">
        <v>39366</v>
      </c>
      <c r="B1380" t="s">
        <v>1414</v>
      </c>
      <c r="C1380">
        <v>7921</v>
      </c>
      <c r="D1380">
        <v>123189</v>
      </c>
      <c r="E1380" s="25">
        <v>22765469</v>
      </c>
      <c r="F1380">
        <v>2</v>
      </c>
      <c r="G1380" t="s">
        <v>352</v>
      </c>
      <c r="H1380" s="21">
        <f t="shared" si="24"/>
        <v>455309.38</v>
      </c>
      <c r="I1380" s="22" t="s">
        <v>1415</v>
      </c>
      <c r="J1380">
        <v>1510</v>
      </c>
      <c r="K1380" t="s">
        <v>431</v>
      </c>
      <c r="L1380" t="s">
        <v>434</v>
      </c>
    </row>
    <row r="1381" spans="1:12" ht="12.75">
      <c r="A1381" s="2">
        <v>39366</v>
      </c>
      <c r="B1381" t="s">
        <v>1416</v>
      </c>
      <c r="C1381">
        <v>7921</v>
      </c>
      <c r="D1381">
        <v>334137</v>
      </c>
      <c r="E1381" s="25">
        <v>11382735</v>
      </c>
      <c r="F1381">
        <v>0</v>
      </c>
      <c r="G1381" t="s">
        <v>352</v>
      </c>
      <c r="H1381" s="21">
        <f t="shared" si="24"/>
        <v>0</v>
      </c>
      <c r="I1381" s="22" t="s">
        <v>1417</v>
      </c>
      <c r="J1381">
        <v>1510</v>
      </c>
      <c r="K1381" t="s">
        <v>431</v>
      </c>
      <c r="L1381" t="s">
        <v>434</v>
      </c>
    </row>
    <row r="1382" spans="1:12" ht="12.75">
      <c r="A1382" s="2">
        <v>39367</v>
      </c>
      <c r="B1382" t="s">
        <v>1419</v>
      </c>
      <c r="C1382">
        <v>10083</v>
      </c>
      <c r="D1382">
        <v>325438</v>
      </c>
      <c r="E1382" s="25">
        <v>6755074</v>
      </c>
      <c r="F1382">
        <v>1</v>
      </c>
      <c r="G1382" t="s">
        <v>352</v>
      </c>
      <c r="H1382" s="21">
        <f t="shared" si="24"/>
        <v>67550.74</v>
      </c>
      <c r="I1382" s="22" t="s">
        <v>1420</v>
      </c>
      <c r="J1382">
        <v>1510</v>
      </c>
      <c r="K1382" t="s">
        <v>431</v>
      </c>
      <c r="L1382" t="s">
        <v>434</v>
      </c>
    </row>
    <row r="1383" spans="1:12" ht="12.75">
      <c r="A1383" s="2">
        <v>39370</v>
      </c>
      <c r="B1383" s="52" t="s">
        <v>407</v>
      </c>
      <c r="C1383">
        <v>4758</v>
      </c>
      <c r="D1383" s="52">
        <v>2884</v>
      </c>
      <c r="E1383" s="53">
        <v>389388205</v>
      </c>
      <c r="F1383">
        <v>1</v>
      </c>
      <c r="G1383" t="s">
        <v>352</v>
      </c>
      <c r="H1383" s="21">
        <f t="shared" si="24"/>
        <v>3893882.05</v>
      </c>
      <c r="I1383" s="59" t="s">
        <v>408</v>
      </c>
      <c r="J1383">
        <v>1010</v>
      </c>
      <c r="K1383" t="s">
        <v>431</v>
      </c>
      <c r="L1383" t="s">
        <v>429</v>
      </c>
    </row>
    <row r="1384" spans="1:12" ht="12.75">
      <c r="A1384" s="2">
        <v>39371</v>
      </c>
      <c r="B1384" t="s">
        <v>467</v>
      </c>
      <c r="C1384">
        <v>5095</v>
      </c>
      <c r="D1384">
        <v>283924</v>
      </c>
      <c r="E1384" s="25">
        <v>5000000</v>
      </c>
      <c r="F1384">
        <v>1.5</v>
      </c>
      <c r="G1384" t="s">
        <v>352</v>
      </c>
      <c r="H1384" s="21">
        <f t="shared" si="24"/>
        <v>75000</v>
      </c>
      <c r="I1384" s="22" t="s">
        <v>468</v>
      </c>
      <c r="J1384">
        <v>5010</v>
      </c>
      <c r="K1384" t="s">
        <v>431</v>
      </c>
      <c r="L1384" t="s">
        <v>434</v>
      </c>
    </row>
    <row r="1385" spans="1:12" ht="12.75">
      <c r="A1385" s="2">
        <v>39372</v>
      </c>
      <c r="B1385" s="52" t="s">
        <v>409</v>
      </c>
      <c r="C1385">
        <v>8499</v>
      </c>
      <c r="D1385" s="52">
        <v>151072</v>
      </c>
      <c r="E1385" s="53">
        <v>48624000</v>
      </c>
      <c r="F1385">
        <v>3</v>
      </c>
      <c r="G1385" t="s">
        <v>352</v>
      </c>
      <c r="H1385" s="21">
        <f t="shared" si="24"/>
        <v>1458720</v>
      </c>
      <c r="I1385" s="59" t="s">
        <v>410</v>
      </c>
      <c r="J1385">
        <v>1510</v>
      </c>
      <c r="K1385" t="s">
        <v>431</v>
      </c>
      <c r="L1385" t="s">
        <v>429</v>
      </c>
    </row>
    <row r="1386" spans="1:12" ht="12.75">
      <c r="A1386" s="2">
        <v>39372</v>
      </c>
      <c r="B1386" t="s">
        <v>129</v>
      </c>
      <c r="C1386">
        <v>4913</v>
      </c>
      <c r="D1386">
        <v>3491</v>
      </c>
      <c r="E1386" s="25">
        <v>20896197</v>
      </c>
      <c r="F1386">
        <v>1740</v>
      </c>
      <c r="G1386" s="51" t="s">
        <v>352</v>
      </c>
      <c r="H1386" s="21">
        <f t="shared" si="24"/>
        <v>363593827.8</v>
      </c>
      <c r="I1386" s="22" t="s">
        <v>725</v>
      </c>
      <c r="J1386">
        <v>1510</v>
      </c>
      <c r="K1386" t="s">
        <v>431</v>
      </c>
      <c r="L1386" t="s">
        <v>434</v>
      </c>
    </row>
    <row r="1387" spans="1:12" ht="12.75">
      <c r="A1387" s="2">
        <v>39373</v>
      </c>
      <c r="B1387" s="52" t="s">
        <v>411</v>
      </c>
      <c r="C1387">
        <v>8530</v>
      </c>
      <c r="D1387" s="52">
        <v>152843</v>
      </c>
      <c r="E1387" s="53">
        <v>118353934</v>
      </c>
      <c r="F1387">
        <v>3</v>
      </c>
      <c r="G1387" t="s">
        <v>352</v>
      </c>
      <c r="H1387" s="21">
        <f t="shared" si="24"/>
        <v>3550618.02</v>
      </c>
      <c r="I1387" s="59" t="s">
        <v>412</v>
      </c>
      <c r="J1387">
        <v>3520</v>
      </c>
      <c r="K1387" t="s">
        <v>431</v>
      </c>
      <c r="L1387" t="s">
        <v>429</v>
      </c>
    </row>
    <row r="1388" spans="1:12" ht="12.75">
      <c r="A1388" s="2">
        <v>39374</v>
      </c>
      <c r="B1388" s="52" t="s">
        <v>413</v>
      </c>
      <c r="C1388">
        <v>9214</v>
      </c>
      <c r="D1388" s="52">
        <v>209578</v>
      </c>
      <c r="E1388" s="53">
        <v>28337553</v>
      </c>
      <c r="F1388">
        <v>21.5</v>
      </c>
      <c r="G1388" t="s">
        <v>352</v>
      </c>
      <c r="H1388" s="21">
        <f t="shared" si="24"/>
        <v>6092573.895</v>
      </c>
      <c r="I1388" s="59" t="s">
        <v>414</v>
      </c>
      <c r="J1388">
        <v>1010</v>
      </c>
      <c r="K1388" t="s">
        <v>431</v>
      </c>
      <c r="L1388" t="s">
        <v>429</v>
      </c>
    </row>
    <row r="1389" spans="1:12" ht="12.75">
      <c r="A1389" s="2">
        <v>39377</v>
      </c>
      <c r="B1389" t="s">
        <v>1422</v>
      </c>
      <c r="C1389">
        <v>4973</v>
      </c>
      <c r="D1389">
        <v>3882</v>
      </c>
      <c r="E1389" s="25">
        <v>9104137</v>
      </c>
      <c r="F1389">
        <v>30</v>
      </c>
      <c r="G1389" t="s">
        <v>352</v>
      </c>
      <c r="H1389" s="21">
        <f t="shared" si="24"/>
        <v>2731241.1</v>
      </c>
      <c r="I1389" s="22" t="s">
        <v>1423</v>
      </c>
      <c r="J1389">
        <v>4520</v>
      </c>
      <c r="K1389" t="s">
        <v>431</v>
      </c>
      <c r="L1389" t="s">
        <v>434</v>
      </c>
    </row>
    <row r="1390" spans="1:12" ht="12.75">
      <c r="A1390" s="2">
        <v>39377</v>
      </c>
      <c r="B1390" t="s">
        <v>1424</v>
      </c>
      <c r="C1390">
        <v>4973</v>
      </c>
      <c r="D1390">
        <v>333728</v>
      </c>
      <c r="E1390" s="25">
        <v>9104137</v>
      </c>
      <c r="F1390">
        <v>0</v>
      </c>
      <c r="G1390" t="s">
        <v>352</v>
      </c>
      <c r="H1390" s="21">
        <f t="shared" si="24"/>
        <v>0</v>
      </c>
      <c r="I1390" s="22" t="s">
        <v>1425</v>
      </c>
      <c r="J1390">
        <v>4520</v>
      </c>
      <c r="K1390" t="s">
        <v>431</v>
      </c>
      <c r="L1390" t="s">
        <v>434</v>
      </c>
    </row>
    <row r="1391" spans="1:12" ht="12.75">
      <c r="A1391" s="2">
        <v>39377</v>
      </c>
      <c r="B1391" s="52" t="s">
        <v>419</v>
      </c>
      <c r="C1391">
        <v>5296</v>
      </c>
      <c r="D1391" s="52">
        <v>5259</v>
      </c>
      <c r="E1391" s="53">
        <v>2436060</v>
      </c>
      <c r="F1391">
        <v>0</v>
      </c>
      <c r="G1391" t="s">
        <v>352</v>
      </c>
      <c r="H1391" s="21">
        <f t="shared" si="24"/>
        <v>0</v>
      </c>
      <c r="I1391" s="59" t="s">
        <v>420</v>
      </c>
      <c r="J1391">
        <v>1510</v>
      </c>
      <c r="K1391" t="s">
        <v>431</v>
      </c>
      <c r="L1391" t="s">
        <v>429</v>
      </c>
    </row>
    <row r="1392" spans="1:12" ht="12.75">
      <c r="A1392" s="2">
        <v>39378</v>
      </c>
      <c r="B1392" s="52" t="s">
        <v>421</v>
      </c>
      <c r="C1392">
        <v>4621</v>
      </c>
      <c r="D1392" s="52">
        <v>345740</v>
      </c>
      <c r="E1392" s="53">
        <v>14126222</v>
      </c>
      <c r="F1392">
        <v>0</v>
      </c>
      <c r="G1392" t="s">
        <v>352</v>
      </c>
      <c r="H1392" s="21">
        <f t="shared" si="24"/>
        <v>0</v>
      </c>
      <c r="I1392" s="59" t="s">
        <v>422</v>
      </c>
      <c r="J1392">
        <v>1510</v>
      </c>
      <c r="K1392" t="s">
        <v>431</v>
      </c>
      <c r="L1392" t="s">
        <v>429</v>
      </c>
    </row>
    <row r="1393" spans="1:12" ht="12.75">
      <c r="A1393" s="2">
        <v>39378</v>
      </c>
      <c r="B1393" s="52" t="s">
        <v>423</v>
      </c>
      <c r="C1393">
        <v>9325</v>
      </c>
      <c r="D1393" s="52">
        <v>221302</v>
      </c>
      <c r="E1393" s="53">
        <v>30648607</v>
      </c>
      <c r="F1393">
        <v>105</v>
      </c>
      <c r="G1393" t="s">
        <v>352</v>
      </c>
      <c r="H1393" s="21">
        <f t="shared" si="24"/>
        <v>32181037.35</v>
      </c>
      <c r="I1393" s="59" t="s">
        <v>424</v>
      </c>
      <c r="J1393">
        <v>4040</v>
      </c>
      <c r="K1393" t="s">
        <v>431</v>
      </c>
      <c r="L1393" t="s">
        <v>429</v>
      </c>
    </row>
    <row r="1394" spans="1:12" ht="12.75">
      <c r="A1394" s="2">
        <v>39378</v>
      </c>
      <c r="B1394" s="52" t="s">
        <v>425</v>
      </c>
      <c r="C1394">
        <v>9733</v>
      </c>
      <c r="D1394" s="52">
        <v>265313</v>
      </c>
      <c r="E1394" s="53">
        <v>16799012</v>
      </c>
      <c r="F1394">
        <v>25</v>
      </c>
      <c r="G1394" t="s">
        <v>352</v>
      </c>
      <c r="H1394" s="21">
        <f t="shared" si="24"/>
        <v>4199753</v>
      </c>
      <c r="I1394" s="59" t="s">
        <v>426</v>
      </c>
      <c r="J1394">
        <v>1510</v>
      </c>
      <c r="K1394" t="s">
        <v>431</v>
      </c>
      <c r="L1394" t="s">
        <v>429</v>
      </c>
    </row>
    <row r="1395" spans="1:12" ht="12.75">
      <c r="A1395" s="2">
        <v>39378</v>
      </c>
      <c r="B1395" s="52" t="s">
        <v>427</v>
      </c>
      <c r="C1395">
        <v>9733</v>
      </c>
      <c r="D1395" s="52">
        <v>265315</v>
      </c>
      <c r="E1395" s="53">
        <v>16799012</v>
      </c>
      <c r="F1395">
        <v>6</v>
      </c>
      <c r="G1395" t="s">
        <v>352</v>
      </c>
      <c r="H1395" s="21">
        <f t="shared" si="24"/>
        <v>1007940.72</v>
      </c>
      <c r="I1395" s="59" t="s">
        <v>428</v>
      </c>
      <c r="J1395">
        <v>1510</v>
      </c>
      <c r="K1395" t="s">
        <v>431</v>
      </c>
      <c r="L1395" t="s">
        <v>429</v>
      </c>
    </row>
    <row r="1396" spans="1:12" ht="12.75">
      <c r="A1396" s="2">
        <v>39379</v>
      </c>
      <c r="B1396" s="52" t="s">
        <v>1142</v>
      </c>
      <c r="C1396">
        <v>10186</v>
      </c>
      <c r="D1396" s="52">
        <v>346160</v>
      </c>
      <c r="E1396" s="53">
        <v>13056188</v>
      </c>
      <c r="F1396">
        <v>1</v>
      </c>
      <c r="G1396" t="s">
        <v>352</v>
      </c>
      <c r="H1396" s="21">
        <f t="shared" si="24"/>
        <v>130561.88</v>
      </c>
      <c r="I1396" s="59" t="s">
        <v>1143</v>
      </c>
      <c r="J1396">
        <v>1510</v>
      </c>
      <c r="K1396" t="s">
        <v>431</v>
      </c>
      <c r="L1396" t="s">
        <v>429</v>
      </c>
    </row>
    <row r="1397" spans="1:12" ht="12.75">
      <c r="A1397" s="2">
        <v>39379</v>
      </c>
      <c r="B1397" s="52" t="s">
        <v>1144</v>
      </c>
      <c r="C1397">
        <v>4790</v>
      </c>
      <c r="D1397" s="52">
        <v>3026</v>
      </c>
      <c r="E1397" s="53">
        <v>420592860</v>
      </c>
      <c r="F1397">
        <v>0.8</v>
      </c>
      <c r="G1397" t="s">
        <v>352</v>
      </c>
      <c r="H1397" s="21">
        <f t="shared" si="24"/>
        <v>3364742.88</v>
      </c>
      <c r="I1397" s="59" t="s">
        <v>1145</v>
      </c>
      <c r="J1397">
        <v>1510</v>
      </c>
      <c r="K1397" t="s">
        <v>431</v>
      </c>
      <c r="L1397" t="s">
        <v>429</v>
      </c>
    </row>
    <row r="1398" spans="1:12" ht="12.75">
      <c r="A1398" s="2">
        <v>39379</v>
      </c>
      <c r="B1398" s="52" t="s">
        <v>1013</v>
      </c>
      <c r="C1398">
        <v>9983</v>
      </c>
      <c r="D1398" s="52">
        <v>344054</v>
      </c>
      <c r="E1398" s="53">
        <v>12309565</v>
      </c>
      <c r="F1398">
        <v>1</v>
      </c>
      <c r="G1398" t="s">
        <v>352</v>
      </c>
      <c r="H1398" s="21">
        <f t="shared" si="24"/>
        <v>123095.65</v>
      </c>
      <c r="I1398" s="59" t="s">
        <v>1146</v>
      </c>
      <c r="J1398">
        <v>1510</v>
      </c>
      <c r="K1398" t="s">
        <v>431</v>
      </c>
      <c r="L1398" t="s">
        <v>429</v>
      </c>
    </row>
    <row r="1399" spans="1:12" ht="12.75">
      <c r="A1399" s="2">
        <v>39381</v>
      </c>
      <c r="B1399" s="52" t="s">
        <v>1149</v>
      </c>
      <c r="C1399">
        <v>9635</v>
      </c>
      <c r="D1399" s="52">
        <v>253014</v>
      </c>
      <c r="E1399" s="53">
        <v>1948833</v>
      </c>
      <c r="F1399">
        <v>28</v>
      </c>
      <c r="G1399" t="s">
        <v>352</v>
      </c>
      <c r="H1399" s="21">
        <f t="shared" si="24"/>
        <v>545673.24</v>
      </c>
      <c r="I1399" s="59" t="s">
        <v>1150</v>
      </c>
      <c r="J1399">
        <v>3510</v>
      </c>
      <c r="K1399" t="s">
        <v>431</v>
      </c>
      <c r="L1399" t="s">
        <v>429</v>
      </c>
    </row>
    <row r="1400" spans="1:12" ht="12.75">
      <c r="A1400" s="2">
        <v>39381</v>
      </c>
      <c r="B1400" s="52" t="s">
        <v>1151</v>
      </c>
      <c r="C1400">
        <v>9635</v>
      </c>
      <c r="D1400" s="52">
        <v>315104</v>
      </c>
      <c r="E1400" s="53">
        <v>974330</v>
      </c>
      <c r="F1400">
        <v>0</v>
      </c>
      <c r="G1400" t="s">
        <v>352</v>
      </c>
      <c r="H1400" s="21">
        <f t="shared" si="24"/>
        <v>0</v>
      </c>
      <c r="I1400" s="59" t="s">
        <v>1152</v>
      </c>
      <c r="J1400">
        <v>3510</v>
      </c>
      <c r="K1400" t="s">
        <v>431</v>
      </c>
      <c r="L1400" t="s">
        <v>429</v>
      </c>
    </row>
    <row r="1401" spans="1:12" ht="12.75">
      <c r="A1401" s="2">
        <v>39384</v>
      </c>
      <c r="B1401" s="52" t="s">
        <v>1153</v>
      </c>
      <c r="C1401">
        <v>8300</v>
      </c>
      <c r="D1401" s="52">
        <v>138663</v>
      </c>
      <c r="E1401" s="53">
        <v>45961367</v>
      </c>
      <c r="F1401">
        <v>1.5</v>
      </c>
      <c r="G1401" t="s">
        <v>352</v>
      </c>
      <c r="H1401" s="21">
        <f t="shared" si="24"/>
        <v>689420.505</v>
      </c>
      <c r="I1401" s="59" t="s">
        <v>1154</v>
      </c>
      <c r="J1401">
        <v>3510</v>
      </c>
      <c r="K1401" t="s">
        <v>431</v>
      </c>
      <c r="L1401" t="s">
        <v>429</v>
      </c>
    </row>
    <row r="1402" spans="1:12" ht="12.75">
      <c r="A1402" s="2">
        <v>39384</v>
      </c>
      <c r="B1402" s="52" t="s">
        <v>1155</v>
      </c>
      <c r="C1402">
        <v>8189</v>
      </c>
      <c r="D1402" s="52">
        <v>135286</v>
      </c>
      <c r="E1402" s="53">
        <v>109768652</v>
      </c>
      <c r="F1402">
        <v>3</v>
      </c>
      <c r="G1402" t="s">
        <v>352</v>
      </c>
      <c r="H1402" s="21">
        <f t="shared" si="24"/>
        <v>3293059.56</v>
      </c>
      <c r="I1402" s="59" t="s">
        <v>1156</v>
      </c>
      <c r="J1402">
        <v>3510</v>
      </c>
      <c r="K1402" t="s">
        <v>431</v>
      </c>
      <c r="L1402" t="s">
        <v>429</v>
      </c>
    </row>
    <row r="1403" spans="1:12" ht="12.75">
      <c r="A1403" s="2">
        <v>39386</v>
      </c>
      <c r="B1403" s="52" t="s">
        <v>1157</v>
      </c>
      <c r="C1403">
        <v>7637</v>
      </c>
      <c r="D1403" s="52">
        <v>60615</v>
      </c>
      <c r="E1403" s="53">
        <v>14868220</v>
      </c>
      <c r="F1403">
        <v>45</v>
      </c>
      <c r="G1403" t="s">
        <v>352</v>
      </c>
      <c r="H1403" s="21">
        <f t="shared" si="24"/>
        <v>6690699</v>
      </c>
      <c r="I1403" s="59" t="s">
        <v>1158</v>
      </c>
      <c r="J1403">
        <v>3020</v>
      </c>
      <c r="K1403" t="s">
        <v>431</v>
      </c>
      <c r="L1403" t="s">
        <v>429</v>
      </c>
    </row>
    <row r="1404" spans="1:12" ht="12.75">
      <c r="A1404" s="2">
        <v>39357</v>
      </c>
      <c r="B1404" t="s">
        <v>1650</v>
      </c>
      <c r="C1404">
        <v>7143</v>
      </c>
      <c r="D1404">
        <v>33605</v>
      </c>
      <c r="E1404" s="25">
        <v>40000000</v>
      </c>
      <c r="F1404">
        <v>5</v>
      </c>
      <c r="G1404" t="s">
        <v>324</v>
      </c>
      <c r="H1404" s="70">
        <f t="shared" si="24"/>
        <v>2000000</v>
      </c>
      <c r="I1404" t="s">
        <v>1651</v>
      </c>
      <c r="J1404">
        <v>1010</v>
      </c>
      <c r="K1404" t="s">
        <v>431</v>
      </c>
      <c r="L1404" t="s">
        <v>434</v>
      </c>
    </row>
    <row r="1405" spans="1:12" ht="12.75">
      <c r="A1405" s="2">
        <v>39359</v>
      </c>
      <c r="B1405" t="s">
        <v>682</v>
      </c>
      <c r="C1405">
        <v>8840</v>
      </c>
      <c r="D1405">
        <v>179925</v>
      </c>
      <c r="E1405" s="25">
        <v>11363628</v>
      </c>
      <c r="F1405">
        <v>8.8</v>
      </c>
      <c r="G1405" t="s">
        <v>324</v>
      </c>
      <c r="H1405" s="70">
        <f t="shared" si="24"/>
        <v>999999.2640000001</v>
      </c>
      <c r="I1405" t="s">
        <v>683</v>
      </c>
      <c r="J1405">
        <v>1510</v>
      </c>
      <c r="K1405" t="s">
        <v>431</v>
      </c>
      <c r="L1405" t="s">
        <v>434</v>
      </c>
    </row>
    <row r="1406" spans="1:12" ht="12.75">
      <c r="A1406" s="2">
        <v>39365</v>
      </c>
      <c r="B1406" t="s">
        <v>1185</v>
      </c>
      <c r="C1406">
        <v>4095</v>
      </c>
      <c r="D1406">
        <v>450</v>
      </c>
      <c r="E1406" s="25">
        <v>6920635</v>
      </c>
      <c r="F1406">
        <v>762</v>
      </c>
      <c r="G1406" t="s">
        <v>324</v>
      </c>
      <c r="H1406" s="70">
        <f t="shared" si="24"/>
        <v>52735238.7</v>
      </c>
      <c r="I1406" t="s">
        <v>1186</v>
      </c>
      <c r="J1406">
        <v>4020</v>
      </c>
      <c r="K1406" t="s">
        <v>431</v>
      </c>
      <c r="L1406" t="s">
        <v>434</v>
      </c>
    </row>
    <row r="1407" spans="1:12" ht="12.75">
      <c r="A1407" s="2">
        <v>39366</v>
      </c>
      <c r="B1407" t="s">
        <v>721</v>
      </c>
      <c r="C1407">
        <v>4548</v>
      </c>
      <c r="D1407">
        <v>2262</v>
      </c>
      <c r="E1407" s="25">
        <v>97800190</v>
      </c>
      <c r="F1407">
        <v>3</v>
      </c>
      <c r="G1407" t="s">
        <v>324</v>
      </c>
      <c r="H1407" s="70">
        <f t="shared" si="24"/>
        <v>2934005.7</v>
      </c>
      <c r="I1407" t="s">
        <v>722</v>
      </c>
      <c r="J1407">
        <v>1510</v>
      </c>
      <c r="K1407" t="s">
        <v>431</v>
      </c>
      <c r="L1407" t="s">
        <v>434</v>
      </c>
    </row>
    <row r="1408" spans="1:12" ht="12.75">
      <c r="A1408" s="2">
        <v>39367</v>
      </c>
      <c r="B1408" t="s">
        <v>671</v>
      </c>
      <c r="C1408">
        <v>8761</v>
      </c>
      <c r="D1408">
        <v>173276</v>
      </c>
      <c r="E1408" s="25">
        <v>4874334</v>
      </c>
      <c r="F1408">
        <v>25</v>
      </c>
      <c r="G1408" t="s">
        <v>324</v>
      </c>
      <c r="H1408" s="70">
        <f t="shared" si="24"/>
        <v>1218583.5</v>
      </c>
      <c r="I1408" t="s">
        <v>672</v>
      </c>
      <c r="J1408">
        <v>1510</v>
      </c>
      <c r="K1408" t="s">
        <v>431</v>
      </c>
      <c r="L1408" t="s">
        <v>434</v>
      </c>
    </row>
    <row r="1409" spans="1:12" ht="12.75">
      <c r="A1409" s="2">
        <v>39372</v>
      </c>
      <c r="B1409" t="s">
        <v>1617</v>
      </c>
      <c r="C1409">
        <v>9270</v>
      </c>
      <c r="D1409">
        <v>215244</v>
      </c>
      <c r="E1409" s="25">
        <v>1974000</v>
      </c>
      <c r="F1409">
        <v>25</v>
      </c>
      <c r="G1409" t="s">
        <v>324</v>
      </c>
      <c r="H1409" s="70">
        <f t="shared" si="24"/>
        <v>493500</v>
      </c>
      <c r="I1409" t="s">
        <v>672</v>
      </c>
      <c r="J1409">
        <v>3520</v>
      </c>
      <c r="K1409" t="s">
        <v>431</v>
      </c>
      <c r="L1409" t="s">
        <v>434</v>
      </c>
    </row>
    <row r="1410" spans="1:12" ht="12.75">
      <c r="A1410" s="2">
        <v>39377</v>
      </c>
      <c r="B1410" t="s">
        <v>696</v>
      </c>
      <c r="C1410">
        <v>4843</v>
      </c>
      <c r="D1410">
        <v>3216</v>
      </c>
      <c r="E1410" s="25">
        <v>1027641</v>
      </c>
      <c r="F1410">
        <v>2248</v>
      </c>
      <c r="G1410" t="s">
        <v>324</v>
      </c>
      <c r="H1410" s="70">
        <f t="shared" si="24"/>
        <v>23101369.68</v>
      </c>
      <c r="I1410" t="s">
        <v>697</v>
      </c>
      <c r="J1410">
        <v>4020</v>
      </c>
      <c r="K1410" t="s">
        <v>431</v>
      </c>
      <c r="L1410" t="s">
        <v>434</v>
      </c>
    </row>
    <row r="1411" spans="1:12" ht="12.75">
      <c r="A1411" s="2">
        <v>39378</v>
      </c>
      <c r="B1411" t="s">
        <v>586</v>
      </c>
      <c r="C1411">
        <v>5794</v>
      </c>
      <c r="D1411">
        <v>25420</v>
      </c>
      <c r="E1411" s="25">
        <v>3822500</v>
      </c>
      <c r="F1411">
        <v>90.27</v>
      </c>
      <c r="G1411" t="s">
        <v>324</v>
      </c>
      <c r="H1411" s="70">
        <f t="shared" si="24"/>
        <v>3450570.75</v>
      </c>
      <c r="I1411" t="s">
        <v>587</v>
      </c>
      <c r="J1411">
        <v>4020</v>
      </c>
      <c r="K1411" t="s">
        <v>431</v>
      </c>
      <c r="L1411" t="s">
        <v>434</v>
      </c>
    </row>
    <row r="1412" spans="1:12" ht="12.75">
      <c r="A1412" s="2">
        <v>39379</v>
      </c>
      <c r="B1412" t="s">
        <v>447</v>
      </c>
      <c r="C1412">
        <v>9434</v>
      </c>
      <c r="D1412">
        <v>231346</v>
      </c>
      <c r="E1412" s="25">
        <v>1282576</v>
      </c>
      <c r="F1412">
        <v>173</v>
      </c>
      <c r="G1412" t="s">
        <v>324</v>
      </c>
      <c r="H1412" s="70">
        <f t="shared" si="24"/>
        <v>2218856.48</v>
      </c>
      <c r="I1412" t="s">
        <v>448</v>
      </c>
      <c r="J1412">
        <v>4040</v>
      </c>
      <c r="K1412" t="s">
        <v>431</v>
      </c>
      <c r="L1412" t="s">
        <v>434</v>
      </c>
    </row>
    <row r="1413" spans="1:12" ht="12.75">
      <c r="A1413" s="2">
        <v>39381</v>
      </c>
      <c r="B1413" t="s">
        <v>445</v>
      </c>
      <c r="C1413">
        <v>9615</v>
      </c>
      <c r="D1413">
        <v>250772</v>
      </c>
      <c r="E1413" s="25">
        <v>26935224</v>
      </c>
      <c r="F1413">
        <v>171.88</v>
      </c>
      <c r="G1413" t="s">
        <v>324</v>
      </c>
      <c r="H1413" s="70">
        <f t="shared" si="24"/>
        <v>46296263.011199996</v>
      </c>
      <c r="I1413" t="s">
        <v>446</v>
      </c>
      <c r="J1413">
        <v>5510</v>
      </c>
      <c r="K1413" t="s">
        <v>431</v>
      </c>
      <c r="L1413" t="s">
        <v>434</v>
      </c>
    </row>
    <row r="1414" spans="1:12" ht="12.75">
      <c r="A1414" s="2">
        <v>39384</v>
      </c>
      <c r="B1414" t="s">
        <v>509</v>
      </c>
      <c r="C1414">
        <v>9199</v>
      </c>
      <c r="D1414">
        <v>208802</v>
      </c>
      <c r="E1414" s="25">
        <v>10080645</v>
      </c>
      <c r="F1414">
        <v>124</v>
      </c>
      <c r="G1414" t="s">
        <v>324</v>
      </c>
      <c r="H1414" s="70">
        <f t="shared" si="24"/>
        <v>12499999.8</v>
      </c>
      <c r="I1414" t="s">
        <v>510</v>
      </c>
      <c r="J1414">
        <v>4040</v>
      </c>
      <c r="K1414" t="s">
        <v>431</v>
      </c>
      <c r="L1414" t="s">
        <v>434</v>
      </c>
    </row>
    <row r="1415" spans="1:12" ht="12.75">
      <c r="A1415" s="2">
        <v>39356</v>
      </c>
      <c r="B1415" t="s">
        <v>1464</v>
      </c>
      <c r="C1415">
        <v>10097</v>
      </c>
      <c r="D1415">
        <v>316364</v>
      </c>
      <c r="E1415" s="25">
        <v>135000</v>
      </c>
      <c r="F1415">
        <v>0</v>
      </c>
      <c r="G1415" t="s">
        <v>1429</v>
      </c>
      <c r="H1415" s="70">
        <f aca="true" t="shared" si="25" ref="H1415:H1446">E1415*F1415</f>
        <v>0</v>
      </c>
      <c r="I1415" t="s">
        <v>1465</v>
      </c>
      <c r="J1415">
        <v>1510</v>
      </c>
      <c r="K1415" t="s">
        <v>431</v>
      </c>
      <c r="L1415" t="s">
        <v>434</v>
      </c>
    </row>
    <row r="1416" spans="1:12" ht="12.75">
      <c r="A1416" s="2">
        <v>39356</v>
      </c>
      <c r="B1416" t="s">
        <v>1474</v>
      </c>
      <c r="C1416">
        <v>9972</v>
      </c>
      <c r="D1416">
        <v>296968</v>
      </c>
      <c r="E1416" s="25">
        <v>500000</v>
      </c>
      <c r="F1416">
        <v>0</v>
      </c>
      <c r="G1416" t="s">
        <v>1429</v>
      </c>
      <c r="H1416" s="70">
        <f t="shared" si="25"/>
        <v>0</v>
      </c>
      <c r="I1416" t="s">
        <v>1430</v>
      </c>
      <c r="J1416">
        <v>1510</v>
      </c>
      <c r="K1416" t="s">
        <v>431</v>
      </c>
      <c r="L1416" t="s">
        <v>434</v>
      </c>
    </row>
    <row r="1417" spans="1:12" ht="12.75">
      <c r="A1417" s="2">
        <v>39357</v>
      </c>
      <c r="B1417" t="s">
        <v>1488</v>
      </c>
      <c r="C1417">
        <v>9901</v>
      </c>
      <c r="D1417">
        <v>288335</v>
      </c>
      <c r="E1417" s="25">
        <v>6175913</v>
      </c>
      <c r="F1417">
        <v>0</v>
      </c>
      <c r="G1417" t="s">
        <v>1429</v>
      </c>
      <c r="H1417" s="70">
        <f t="shared" si="25"/>
        <v>0</v>
      </c>
      <c r="I1417" t="s">
        <v>1430</v>
      </c>
      <c r="J1417">
        <v>1010</v>
      </c>
      <c r="K1417" t="s">
        <v>431</v>
      </c>
      <c r="L1417" t="s">
        <v>434</v>
      </c>
    </row>
    <row r="1418" spans="1:12" ht="12.75">
      <c r="A1418" s="2">
        <v>39357</v>
      </c>
      <c r="B1418" t="s">
        <v>1489</v>
      </c>
      <c r="C1418">
        <v>9901</v>
      </c>
      <c r="D1418">
        <v>305898</v>
      </c>
      <c r="E1418" s="25">
        <v>3087957</v>
      </c>
      <c r="F1418">
        <v>0</v>
      </c>
      <c r="G1418" t="s">
        <v>1429</v>
      </c>
      <c r="H1418" s="70">
        <f t="shared" si="25"/>
        <v>0</v>
      </c>
      <c r="I1418" t="s">
        <v>1490</v>
      </c>
      <c r="J1418">
        <v>1010</v>
      </c>
      <c r="K1418" t="s">
        <v>431</v>
      </c>
      <c r="L1418" t="s">
        <v>434</v>
      </c>
    </row>
    <row r="1419" spans="1:12" ht="12.75">
      <c r="A1419" s="2">
        <v>39358</v>
      </c>
      <c r="B1419" t="s">
        <v>1475</v>
      </c>
      <c r="C1419">
        <v>9940</v>
      </c>
      <c r="D1419">
        <v>293537</v>
      </c>
      <c r="E1419" s="25">
        <v>8333333</v>
      </c>
      <c r="F1419">
        <v>0</v>
      </c>
      <c r="G1419" t="s">
        <v>1429</v>
      </c>
      <c r="H1419" s="70">
        <f t="shared" si="25"/>
        <v>0</v>
      </c>
      <c r="I1419" t="s">
        <v>1430</v>
      </c>
      <c r="J1419">
        <v>3020</v>
      </c>
      <c r="K1419" t="s">
        <v>431</v>
      </c>
      <c r="L1419" t="s">
        <v>434</v>
      </c>
    </row>
    <row r="1420" spans="1:12" ht="12.75">
      <c r="A1420" s="2">
        <v>39358</v>
      </c>
      <c r="B1420" t="s">
        <v>1476</v>
      </c>
      <c r="C1420">
        <v>9940</v>
      </c>
      <c r="D1420">
        <v>293538</v>
      </c>
      <c r="E1420" s="25">
        <v>10833333</v>
      </c>
      <c r="F1420">
        <v>0</v>
      </c>
      <c r="G1420" t="s">
        <v>1429</v>
      </c>
      <c r="H1420" s="70">
        <f t="shared" si="25"/>
        <v>0</v>
      </c>
      <c r="I1420" t="s">
        <v>1477</v>
      </c>
      <c r="J1420">
        <v>3020</v>
      </c>
      <c r="K1420" t="s">
        <v>431</v>
      </c>
      <c r="L1420" t="s">
        <v>434</v>
      </c>
    </row>
    <row r="1421" spans="1:12" ht="12.75">
      <c r="A1421" s="2">
        <v>39358</v>
      </c>
      <c r="B1421" t="s">
        <v>1480</v>
      </c>
      <c r="C1421">
        <v>9977</v>
      </c>
      <c r="D1421">
        <v>297294</v>
      </c>
      <c r="E1421" s="25">
        <v>843000</v>
      </c>
      <c r="F1421">
        <v>0</v>
      </c>
      <c r="G1421" t="s">
        <v>1429</v>
      </c>
      <c r="H1421" s="70">
        <f t="shared" si="25"/>
        <v>0</v>
      </c>
      <c r="I1421" t="s">
        <v>1430</v>
      </c>
      <c r="J1421">
        <v>1510</v>
      </c>
      <c r="K1421" t="s">
        <v>431</v>
      </c>
      <c r="L1421" t="s">
        <v>434</v>
      </c>
    </row>
    <row r="1422" spans="1:12" ht="12.75">
      <c r="A1422" s="2">
        <v>39358</v>
      </c>
      <c r="B1422" t="s">
        <v>1481</v>
      </c>
      <c r="C1422">
        <v>9977</v>
      </c>
      <c r="D1422">
        <v>297295</v>
      </c>
      <c r="E1422" s="25">
        <v>241500</v>
      </c>
      <c r="F1422">
        <v>0</v>
      </c>
      <c r="G1422" t="s">
        <v>1429</v>
      </c>
      <c r="H1422" s="70">
        <f t="shared" si="25"/>
        <v>0</v>
      </c>
      <c r="I1422" t="s">
        <v>1482</v>
      </c>
      <c r="J1422">
        <v>1510</v>
      </c>
      <c r="K1422" t="s">
        <v>431</v>
      </c>
      <c r="L1422" t="s">
        <v>434</v>
      </c>
    </row>
    <row r="1423" spans="1:12" ht="12.75">
      <c r="A1423" s="2">
        <v>39359</v>
      </c>
      <c r="B1423" t="s">
        <v>1486</v>
      </c>
      <c r="C1423">
        <v>10165</v>
      </c>
      <c r="D1423">
        <v>325224</v>
      </c>
      <c r="E1423" s="25">
        <v>22473359</v>
      </c>
      <c r="F1423">
        <v>0</v>
      </c>
      <c r="G1423" t="s">
        <v>1429</v>
      </c>
      <c r="H1423" s="70">
        <f t="shared" si="25"/>
        <v>0</v>
      </c>
      <c r="I1423" t="s">
        <v>1487</v>
      </c>
      <c r="J1423">
        <v>1510</v>
      </c>
      <c r="K1423" t="s">
        <v>431</v>
      </c>
      <c r="L1423" t="s">
        <v>434</v>
      </c>
    </row>
    <row r="1424" spans="1:12" ht="12.75">
      <c r="A1424" s="2">
        <v>39360</v>
      </c>
      <c r="B1424" t="s">
        <v>1449</v>
      </c>
      <c r="C1424">
        <v>9985</v>
      </c>
      <c r="D1424">
        <v>297906</v>
      </c>
      <c r="E1424" s="25">
        <v>2601000</v>
      </c>
      <c r="F1424">
        <v>0</v>
      </c>
      <c r="G1424" t="s">
        <v>1429</v>
      </c>
      <c r="H1424" s="70">
        <f t="shared" si="25"/>
        <v>0</v>
      </c>
      <c r="I1424" t="s">
        <v>1430</v>
      </c>
      <c r="J1424">
        <v>2530</v>
      </c>
      <c r="K1424" t="s">
        <v>431</v>
      </c>
      <c r="L1424" t="s">
        <v>434</v>
      </c>
    </row>
    <row r="1425" spans="1:12" ht="12.75">
      <c r="A1425" s="2">
        <v>39363</v>
      </c>
      <c r="B1425" t="s">
        <v>1448</v>
      </c>
      <c r="C1425">
        <v>9541</v>
      </c>
      <c r="D1425">
        <v>241719</v>
      </c>
      <c r="E1425" s="25">
        <v>6385300</v>
      </c>
      <c r="F1425">
        <v>0</v>
      </c>
      <c r="G1425" t="s">
        <v>1429</v>
      </c>
      <c r="H1425" s="70">
        <f t="shared" si="25"/>
        <v>0</v>
      </c>
      <c r="I1425" t="s">
        <v>1430</v>
      </c>
      <c r="J1425">
        <v>1510</v>
      </c>
      <c r="K1425" t="s">
        <v>431</v>
      </c>
      <c r="L1425" t="s">
        <v>434</v>
      </c>
    </row>
    <row r="1426" spans="1:12" ht="12.75">
      <c r="A1426" s="2">
        <v>39363</v>
      </c>
      <c r="B1426" t="s">
        <v>1464</v>
      </c>
      <c r="C1426">
        <v>10097</v>
      </c>
      <c r="D1426">
        <v>316364</v>
      </c>
      <c r="E1426" s="25">
        <v>155250</v>
      </c>
      <c r="F1426">
        <v>0</v>
      </c>
      <c r="G1426" t="s">
        <v>1429</v>
      </c>
      <c r="H1426" s="70">
        <f t="shared" si="25"/>
        <v>0</v>
      </c>
      <c r="I1426" t="s">
        <v>1430</v>
      </c>
      <c r="J1426">
        <v>1510</v>
      </c>
      <c r="K1426" t="s">
        <v>431</v>
      </c>
      <c r="L1426" t="s">
        <v>434</v>
      </c>
    </row>
    <row r="1427" spans="1:12" ht="12.75">
      <c r="A1427" s="2">
        <v>39363</v>
      </c>
      <c r="B1427" t="s">
        <v>1469</v>
      </c>
      <c r="C1427">
        <v>10234</v>
      </c>
      <c r="D1427">
        <v>334481</v>
      </c>
      <c r="E1427" s="25">
        <v>25000</v>
      </c>
      <c r="F1427">
        <v>0</v>
      </c>
      <c r="G1427" t="s">
        <v>1429</v>
      </c>
      <c r="H1427" s="70">
        <f t="shared" si="25"/>
        <v>0</v>
      </c>
      <c r="I1427" t="s">
        <v>1430</v>
      </c>
      <c r="J1427">
        <v>2530</v>
      </c>
      <c r="K1427" t="s">
        <v>431</v>
      </c>
      <c r="L1427" t="s">
        <v>434</v>
      </c>
    </row>
    <row r="1428" spans="1:12" ht="12.75">
      <c r="A1428" s="2">
        <v>39363</v>
      </c>
      <c r="B1428" t="s">
        <v>1472</v>
      </c>
      <c r="C1428">
        <v>9767</v>
      </c>
      <c r="D1428">
        <v>296003</v>
      </c>
      <c r="E1428" s="25">
        <v>1891400</v>
      </c>
      <c r="F1428">
        <v>0</v>
      </c>
      <c r="G1428" t="s">
        <v>1429</v>
      </c>
      <c r="H1428" s="70">
        <f t="shared" si="25"/>
        <v>0</v>
      </c>
      <c r="I1428" t="s">
        <v>1473</v>
      </c>
      <c r="J1428">
        <v>1510</v>
      </c>
      <c r="K1428" t="s">
        <v>431</v>
      </c>
      <c r="L1428" t="s">
        <v>434</v>
      </c>
    </row>
    <row r="1429" spans="1:12" ht="12.75">
      <c r="A1429" s="2">
        <v>39364</v>
      </c>
      <c r="B1429" t="s">
        <v>1428</v>
      </c>
      <c r="C1429">
        <v>7423</v>
      </c>
      <c r="D1429">
        <v>54367</v>
      </c>
      <c r="E1429" s="25">
        <v>300000</v>
      </c>
      <c r="F1429">
        <v>0</v>
      </c>
      <c r="G1429" t="s">
        <v>1429</v>
      </c>
      <c r="H1429" s="70">
        <f t="shared" si="25"/>
        <v>0</v>
      </c>
      <c r="I1429" t="s">
        <v>1430</v>
      </c>
      <c r="J1429">
        <v>1510</v>
      </c>
      <c r="K1429" t="s">
        <v>431</v>
      </c>
      <c r="L1429" t="s">
        <v>434</v>
      </c>
    </row>
    <row r="1430" spans="1:12" ht="12.75">
      <c r="A1430" s="2">
        <v>39364</v>
      </c>
      <c r="B1430" t="s">
        <v>1458</v>
      </c>
      <c r="C1430">
        <v>10044</v>
      </c>
      <c r="D1430">
        <v>304719</v>
      </c>
      <c r="E1430" s="25">
        <v>2692266</v>
      </c>
      <c r="F1430">
        <v>0</v>
      </c>
      <c r="G1430" t="s">
        <v>1429</v>
      </c>
      <c r="H1430" s="70">
        <f t="shared" si="25"/>
        <v>0</v>
      </c>
      <c r="I1430" t="s">
        <v>1430</v>
      </c>
      <c r="J1430">
        <v>1510</v>
      </c>
      <c r="K1430" t="s">
        <v>431</v>
      </c>
      <c r="L1430" t="s">
        <v>434</v>
      </c>
    </row>
    <row r="1431" spans="1:12" ht="12.75">
      <c r="A1431" s="2">
        <v>39365</v>
      </c>
      <c r="B1431" t="s">
        <v>1434</v>
      </c>
      <c r="C1431">
        <v>7972</v>
      </c>
      <c r="D1431">
        <v>125293</v>
      </c>
      <c r="E1431" s="25">
        <v>185715</v>
      </c>
      <c r="F1431">
        <v>0</v>
      </c>
      <c r="G1431" t="s">
        <v>1429</v>
      </c>
      <c r="H1431" s="70">
        <f t="shared" si="25"/>
        <v>0</v>
      </c>
      <c r="I1431" t="s">
        <v>1430</v>
      </c>
      <c r="J1431">
        <v>5510</v>
      </c>
      <c r="K1431" t="s">
        <v>431</v>
      </c>
      <c r="L1431" t="s">
        <v>434</v>
      </c>
    </row>
    <row r="1432" spans="1:12" ht="12.75">
      <c r="A1432" s="2">
        <v>39365</v>
      </c>
      <c r="B1432" t="s">
        <v>1437</v>
      </c>
      <c r="C1432">
        <v>9904</v>
      </c>
      <c r="D1432">
        <v>288544</v>
      </c>
      <c r="E1432" s="25">
        <v>2400000</v>
      </c>
      <c r="F1432">
        <v>0</v>
      </c>
      <c r="G1432" t="s">
        <v>1429</v>
      </c>
      <c r="H1432" s="70">
        <f t="shared" si="25"/>
        <v>0</v>
      </c>
      <c r="I1432" t="s">
        <v>1430</v>
      </c>
      <c r="J1432">
        <v>1510</v>
      </c>
      <c r="K1432" t="s">
        <v>431</v>
      </c>
      <c r="L1432" t="s">
        <v>434</v>
      </c>
    </row>
    <row r="1433" spans="1:12" ht="12.75">
      <c r="A1433" s="2">
        <v>39365</v>
      </c>
      <c r="B1433" t="s">
        <v>1459</v>
      </c>
      <c r="C1433">
        <v>9989</v>
      </c>
      <c r="D1433">
        <v>298247</v>
      </c>
      <c r="E1433" s="25">
        <v>1357035</v>
      </c>
      <c r="F1433">
        <v>0</v>
      </c>
      <c r="G1433" t="s">
        <v>1429</v>
      </c>
      <c r="H1433" s="70">
        <f t="shared" si="25"/>
        <v>0</v>
      </c>
      <c r="I1433" t="s">
        <v>1430</v>
      </c>
      <c r="J1433">
        <v>3010</v>
      </c>
      <c r="K1433" t="s">
        <v>431</v>
      </c>
      <c r="L1433" t="s">
        <v>434</v>
      </c>
    </row>
    <row r="1434" spans="1:12" ht="12.75">
      <c r="A1434" s="2">
        <v>39365</v>
      </c>
      <c r="B1434" t="s">
        <v>1460</v>
      </c>
      <c r="C1434">
        <v>9989</v>
      </c>
      <c r="D1434">
        <v>298249</v>
      </c>
      <c r="E1434" s="25">
        <v>326915</v>
      </c>
      <c r="F1434">
        <v>0</v>
      </c>
      <c r="G1434" t="s">
        <v>1429</v>
      </c>
      <c r="H1434" s="70">
        <f t="shared" si="25"/>
        <v>0</v>
      </c>
      <c r="I1434" t="s">
        <v>1461</v>
      </c>
      <c r="J1434">
        <v>3010</v>
      </c>
      <c r="K1434" t="s">
        <v>431</v>
      </c>
      <c r="L1434" t="s">
        <v>434</v>
      </c>
    </row>
    <row r="1435" spans="1:12" ht="12.75">
      <c r="A1435" s="2">
        <v>39366</v>
      </c>
      <c r="B1435" t="s">
        <v>1442</v>
      </c>
      <c r="C1435">
        <v>8247</v>
      </c>
      <c r="D1435">
        <v>137339</v>
      </c>
      <c r="E1435" s="25">
        <v>1410781</v>
      </c>
      <c r="F1435">
        <v>0</v>
      </c>
      <c r="G1435" t="s">
        <v>1429</v>
      </c>
      <c r="H1435" s="70">
        <f t="shared" si="25"/>
        <v>0</v>
      </c>
      <c r="I1435" t="s">
        <v>1430</v>
      </c>
      <c r="J1435">
        <v>4510</v>
      </c>
      <c r="K1435" t="s">
        <v>431</v>
      </c>
      <c r="L1435" t="s">
        <v>434</v>
      </c>
    </row>
    <row r="1436" spans="1:12" ht="12.75">
      <c r="A1436" s="2">
        <v>39367</v>
      </c>
      <c r="B1436" t="s">
        <v>1431</v>
      </c>
      <c r="C1436">
        <v>9598</v>
      </c>
      <c r="D1436">
        <v>248571</v>
      </c>
      <c r="E1436" s="25">
        <v>7975000</v>
      </c>
      <c r="F1436">
        <v>0</v>
      </c>
      <c r="G1436" t="s">
        <v>1429</v>
      </c>
      <c r="H1436" s="70">
        <f t="shared" si="25"/>
        <v>0</v>
      </c>
      <c r="I1436" t="s">
        <v>1430</v>
      </c>
      <c r="J1436">
        <v>1010</v>
      </c>
      <c r="K1436" t="s">
        <v>431</v>
      </c>
      <c r="L1436" t="s">
        <v>434</v>
      </c>
    </row>
    <row r="1437" spans="1:12" ht="12.75">
      <c r="A1437" s="2">
        <v>39367</v>
      </c>
      <c r="B1437" t="s">
        <v>1432</v>
      </c>
      <c r="C1437">
        <v>9598</v>
      </c>
      <c r="D1437">
        <v>248575</v>
      </c>
      <c r="E1437" s="25">
        <v>15825000</v>
      </c>
      <c r="F1437">
        <v>0</v>
      </c>
      <c r="G1437" t="s">
        <v>1429</v>
      </c>
      <c r="H1437" s="70">
        <f t="shared" si="25"/>
        <v>0</v>
      </c>
      <c r="I1437" t="s">
        <v>1433</v>
      </c>
      <c r="J1437">
        <v>1010</v>
      </c>
      <c r="K1437" t="s">
        <v>431</v>
      </c>
      <c r="L1437" t="s">
        <v>434</v>
      </c>
    </row>
    <row r="1438" spans="1:12" ht="12.75">
      <c r="A1438" s="2">
        <v>39367</v>
      </c>
      <c r="B1438" t="s">
        <v>1436</v>
      </c>
      <c r="C1438">
        <v>9995</v>
      </c>
      <c r="D1438">
        <v>298682</v>
      </c>
      <c r="E1438" s="25">
        <v>6000000</v>
      </c>
      <c r="F1438">
        <v>0</v>
      </c>
      <c r="G1438" t="s">
        <v>1429</v>
      </c>
      <c r="H1438" s="70">
        <f t="shared" si="25"/>
        <v>0</v>
      </c>
      <c r="I1438" t="s">
        <v>1430</v>
      </c>
      <c r="J1438">
        <v>1510</v>
      </c>
      <c r="K1438" t="s">
        <v>431</v>
      </c>
      <c r="L1438" t="s">
        <v>434</v>
      </c>
    </row>
    <row r="1439" spans="1:12" ht="12.75">
      <c r="A1439" s="2">
        <v>39367</v>
      </c>
      <c r="B1439" t="s">
        <v>1463</v>
      </c>
      <c r="C1439">
        <v>9958</v>
      </c>
      <c r="D1439">
        <v>295907</v>
      </c>
      <c r="E1439" s="25">
        <v>50000</v>
      </c>
      <c r="F1439">
        <v>0</v>
      </c>
      <c r="G1439" t="s">
        <v>1429</v>
      </c>
      <c r="H1439" s="70">
        <f t="shared" si="25"/>
        <v>0</v>
      </c>
      <c r="I1439" t="s">
        <v>1430</v>
      </c>
      <c r="J1439">
        <v>1510</v>
      </c>
      <c r="K1439" t="s">
        <v>431</v>
      </c>
      <c r="L1439" t="s">
        <v>434</v>
      </c>
    </row>
    <row r="1440" spans="1:12" ht="12.75">
      <c r="A1440" s="2">
        <v>39367</v>
      </c>
      <c r="B1440" t="s">
        <v>1464</v>
      </c>
      <c r="C1440">
        <v>10097</v>
      </c>
      <c r="D1440">
        <v>316364</v>
      </c>
      <c r="E1440" s="25">
        <v>207692</v>
      </c>
      <c r="F1440">
        <v>0</v>
      </c>
      <c r="G1440" t="s">
        <v>1429</v>
      </c>
      <c r="H1440" s="70">
        <f t="shared" si="25"/>
        <v>0</v>
      </c>
      <c r="I1440" t="s">
        <v>1430</v>
      </c>
      <c r="J1440">
        <v>1510</v>
      </c>
      <c r="K1440" t="s">
        <v>431</v>
      </c>
      <c r="L1440" t="s">
        <v>434</v>
      </c>
    </row>
    <row r="1441" spans="1:12" ht="12.75">
      <c r="A1441" s="2">
        <v>39367</v>
      </c>
      <c r="B1441" t="s">
        <v>397</v>
      </c>
      <c r="C1441">
        <v>9880</v>
      </c>
      <c r="D1441">
        <v>285459</v>
      </c>
      <c r="E1441" s="25">
        <v>625000</v>
      </c>
      <c r="F1441">
        <v>0</v>
      </c>
      <c r="G1441" t="s">
        <v>1429</v>
      </c>
      <c r="H1441" s="70">
        <f t="shared" si="25"/>
        <v>0</v>
      </c>
      <c r="I1441" t="s">
        <v>1430</v>
      </c>
      <c r="J1441">
        <v>1510</v>
      </c>
      <c r="K1441" t="s">
        <v>431</v>
      </c>
      <c r="L1441" t="s">
        <v>434</v>
      </c>
    </row>
    <row r="1442" spans="1:12" ht="12.75">
      <c r="A1442" s="2">
        <v>39367</v>
      </c>
      <c r="B1442" t="s">
        <v>397</v>
      </c>
      <c r="C1442">
        <v>9880</v>
      </c>
      <c r="D1442">
        <v>285459</v>
      </c>
      <c r="E1442" s="25">
        <v>625000</v>
      </c>
      <c r="F1442">
        <v>0</v>
      </c>
      <c r="G1442" t="s">
        <v>1429</v>
      </c>
      <c r="H1442" s="70">
        <f t="shared" si="25"/>
        <v>0</v>
      </c>
      <c r="I1442" t="s">
        <v>1430</v>
      </c>
      <c r="J1442">
        <v>1510</v>
      </c>
      <c r="K1442" t="s">
        <v>431</v>
      </c>
      <c r="L1442" t="s">
        <v>434</v>
      </c>
    </row>
    <row r="1443" spans="1:12" ht="12.75">
      <c r="A1443" s="2">
        <v>39367</v>
      </c>
      <c r="B1443" t="s">
        <v>745</v>
      </c>
      <c r="C1443">
        <v>9571</v>
      </c>
      <c r="D1443">
        <v>245279</v>
      </c>
      <c r="E1443" s="25">
        <v>6950000</v>
      </c>
      <c r="F1443">
        <v>0</v>
      </c>
      <c r="G1443" t="s">
        <v>1429</v>
      </c>
      <c r="H1443" s="70">
        <f t="shared" si="25"/>
        <v>0</v>
      </c>
      <c r="I1443" t="s">
        <v>1430</v>
      </c>
      <c r="J1443">
        <v>1510</v>
      </c>
      <c r="K1443" t="s">
        <v>431</v>
      </c>
      <c r="L1443" t="s">
        <v>434</v>
      </c>
    </row>
    <row r="1444" spans="1:12" ht="12.75">
      <c r="A1444" s="2">
        <v>39371</v>
      </c>
      <c r="B1444" t="s">
        <v>1923</v>
      </c>
      <c r="C1444">
        <v>9971</v>
      </c>
      <c r="D1444">
        <v>296967</v>
      </c>
      <c r="E1444" s="25">
        <v>100000</v>
      </c>
      <c r="F1444">
        <v>0</v>
      </c>
      <c r="G1444" t="s">
        <v>1429</v>
      </c>
      <c r="H1444" s="70">
        <f t="shared" si="25"/>
        <v>0</v>
      </c>
      <c r="I1444" t="s">
        <v>1430</v>
      </c>
      <c r="J1444">
        <v>1510</v>
      </c>
      <c r="K1444" t="s">
        <v>431</v>
      </c>
      <c r="L1444" t="s">
        <v>434</v>
      </c>
    </row>
    <row r="1445" spans="1:12" ht="12.75">
      <c r="A1445" s="2">
        <v>39371</v>
      </c>
      <c r="B1445" t="s">
        <v>1444</v>
      </c>
      <c r="C1445">
        <v>9962</v>
      </c>
      <c r="D1445">
        <v>296006</v>
      </c>
      <c r="E1445" s="25">
        <v>5227500</v>
      </c>
      <c r="F1445">
        <v>0</v>
      </c>
      <c r="G1445" t="s">
        <v>1429</v>
      </c>
      <c r="H1445" s="70">
        <f t="shared" si="25"/>
        <v>0</v>
      </c>
      <c r="I1445" t="s">
        <v>1430</v>
      </c>
      <c r="J1445">
        <v>2520</v>
      </c>
      <c r="K1445" t="s">
        <v>431</v>
      </c>
      <c r="L1445" t="s">
        <v>434</v>
      </c>
    </row>
    <row r="1446" spans="1:12" ht="12.75">
      <c r="A1446" s="2">
        <v>39372</v>
      </c>
      <c r="B1446" t="s">
        <v>1435</v>
      </c>
      <c r="C1446">
        <v>9577</v>
      </c>
      <c r="D1446">
        <v>245566</v>
      </c>
      <c r="E1446" s="25">
        <v>9184000</v>
      </c>
      <c r="F1446">
        <v>0</v>
      </c>
      <c r="G1446" t="s">
        <v>1429</v>
      </c>
      <c r="H1446" s="70">
        <f t="shared" si="25"/>
        <v>0</v>
      </c>
      <c r="I1446" t="s">
        <v>1430</v>
      </c>
      <c r="J1446">
        <v>1510</v>
      </c>
      <c r="K1446" t="s">
        <v>431</v>
      </c>
      <c r="L1446" t="s">
        <v>434</v>
      </c>
    </row>
    <row r="1447" spans="1:12" ht="12.75">
      <c r="A1447" s="2">
        <v>39372</v>
      </c>
      <c r="B1447" t="s">
        <v>1944</v>
      </c>
      <c r="C1447">
        <v>10023</v>
      </c>
      <c r="D1447">
        <v>301365</v>
      </c>
      <c r="E1447" s="25">
        <v>250000</v>
      </c>
      <c r="F1447">
        <v>0</v>
      </c>
      <c r="G1447" t="s">
        <v>1429</v>
      </c>
      <c r="H1447" s="70">
        <f aca="true" t="shared" si="26" ref="H1447:H1477">E1447*F1447</f>
        <v>0</v>
      </c>
      <c r="I1447" t="s">
        <v>1430</v>
      </c>
      <c r="J1447">
        <v>1510</v>
      </c>
      <c r="K1447" t="s">
        <v>431</v>
      </c>
      <c r="L1447" t="s">
        <v>434</v>
      </c>
    </row>
    <row r="1448" spans="1:12" ht="12.75">
      <c r="A1448" s="2">
        <v>39372</v>
      </c>
      <c r="B1448" t="s">
        <v>1453</v>
      </c>
      <c r="C1448">
        <v>10023</v>
      </c>
      <c r="D1448">
        <v>301367</v>
      </c>
      <c r="E1448" s="25">
        <v>100000</v>
      </c>
      <c r="F1448">
        <v>0</v>
      </c>
      <c r="G1448" t="s">
        <v>1429</v>
      </c>
      <c r="H1448" s="70">
        <f t="shared" si="26"/>
        <v>0</v>
      </c>
      <c r="I1448" t="s">
        <v>1454</v>
      </c>
      <c r="J1448">
        <v>1510</v>
      </c>
      <c r="K1448" t="s">
        <v>431</v>
      </c>
      <c r="L1448" t="s">
        <v>434</v>
      </c>
    </row>
    <row r="1449" spans="1:12" ht="12.75">
      <c r="A1449" s="2">
        <v>39372</v>
      </c>
      <c r="B1449" t="s">
        <v>1455</v>
      </c>
      <c r="C1449">
        <v>10127</v>
      </c>
      <c r="D1449">
        <v>320501</v>
      </c>
      <c r="E1449" s="25">
        <v>5225000</v>
      </c>
      <c r="F1449">
        <v>0</v>
      </c>
      <c r="G1449" t="s">
        <v>1429</v>
      </c>
      <c r="H1449" s="70">
        <f t="shared" si="26"/>
        <v>0</v>
      </c>
      <c r="I1449" t="s">
        <v>1430</v>
      </c>
      <c r="J1449">
        <v>1010</v>
      </c>
      <c r="K1449" t="s">
        <v>431</v>
      </c>
      <c r="L1449" t="s">
        <v>434</v>
      </c>
    </row>
    <row r="1450" spans="1:12" ht="12.75">
      <c r="A1450" s="2">
        <v>39373</v>
      </c>
      <c r="B1450" t="s">
        <v>1446</v>
      </c>
      <c r="C1450">
        <v>10109</v>
      </c>
      <c r="D1450">
        <v>318115</v>
      </c>
      <c r="E1450" s="25">
        <v>2652084</v>
      </c>
      <c r="F1450">
        <v>0</v>
      </c>
      <c r="G1450" t="s">
        <v>1429</v>
      </c>
      <c r="H1450" s="70">
        <f t="shared" si="26"/>
        <v>0</v>
      </c>
      <c r="I1450" t="s">
        <v>1430</v>
      </c>
      <c r="J1450">
        <v>1510</v>
      </c>
      <c r="K1450" t="s">
        <v>431</v>
      </c>
      <c r="L1450" t="s">
        <v>434</v>
      </c>
    </row>
    <row r="1451" spans="1:12" ht="12.75">
      <c r="A1451" s="2">
        <v>39373</v>
      </c>
      <c r="B1451" t="s">
        <v>1468</v>
      </c>
      <c r="C1451">
        <v>10199</v>
      </c>
      <c r="D1451">
        <v>329045</v>
      </c>
      <c r="E1451" s="25">
        <v>1425000</v>
      </c>
      <c r="F1451">
        <v>0</v>
      </c>
      <c r="G1451" t="s">
        <v>1429</v>
      </c>
      <c r="H1451" s="70">
        <f t="shared" si="26"/>
        <v>0</v>
      </c>
      <c r="I1451" t="s">
        <v>1430</v>
      </c>
      <c r="J1451">
        <v>5010</v>
      </c>
      <c r="K1451" t="s">
        <v>431</v>
      </c>
      <c r="L1451" t="s">
        <v>434</v>
      </c>
    </row>
    <row r="1452" spans="1:12" ht="12.75">
      <c r="A1452" s="2">
        <v>39373</v>
      </c>
      <c r="B1452" t="s">
        <v>1470</v>
      </c>
      <c r="C1452">
        <v>10126</v>
      </c>
      <c r="D1452">
        <v>320364</v>
      </c>
      <c r="E1452" s="25">
        <v>4800000</v>
      </c>
      <c r="F1452">
        <v>0</v>
      </c>
      <c r="G1452" t="s">
        <v>1429</v>
      </c>
      <c r="H1452" s="70">
        <f t="shared" si="26"/>
        <v>0</v>
      </c>
      <c r="I1452" t="s">
        <v>1430</v>
      </c>
      <c r="J1452">
        <v>1510</v>
      </c>
      <c r="K1452" t="s">
        <v>431</v>
      </c>
      <c r="L1452" t="s">
        <v>434</v>
      </c>
    </row>
    <row r="1453" spans="1:12" ht="12.75">
      <c r="A1453" s="2">
        <v>39374</v>
      </c>
      <c r="B1453" t="s">
        <v>1438</v>
      </c>
      <c r="C1453">
        <v>9979</v>
      </c>
      <c r="D1453">
        <v>297372</v>
      </c>
      <c r="E1453" s="25">
        <v>625000</v>
      </c>
      <c r="F1453">
        <v>0</v>
      </c>
      <c r="G1453" t="s">
        <v>1429</v>
      </c>
      <c r="H1453" s="70">
        <f t="shared" si="26"/>
        <v>0</v>
      </c>
      <c r="I1453" t="s">
        <v>1430</v>
      </c>
      <c r="J1453">
        <v>1510</v>
      </c>
      <c r="K1453" t="s">
        <v>431</v>
      </c>
      <c r="L1453" t="s">
        <v>434</v>
      </c>
    </row>
    <row r="1454" spans="1:12" ht="12.75">
      <c r="A1454" s="2">
        <v>39374</v>
      </c>
      <c r="B1454" t="s">
        <v>1630</v>
      </c>
      <c r="C1454">
        <v>9568</v>
      </c>
      <c r="D1454">
        <v>244853</v>
      </c>
      <c r="E1454" s="25">
        <v>46039238</v>
      </c>
      <c r="F1454">
        <v>0</v>
      </c>
      <c r="G1454" t="s">
        <v>1429</v>
      </c>
      <c r="H1454" s="70">
        <f t="shared" si="26"/>
        <v>0</v>
      </c>
      <c r="I1454" t="s">
        <v>1430</v>
      </c>
      <c r="J1454">
        <v>2010</v>
      </c>
      <c r="K1454" t="s">
        <v>431</v>
      </c>
      <c r="L1454" t="s">
        <v>434</v>
      </c>
    </row>
    <row r="1455" spans="1:12" ht="12.75">
      <c r="A1455" s="2">
        <v>39377</v>
      </c>
      <c r="B1455" t="s">
        <v>1439</v>
      </c>
      <c r="C1455">
        <v>9581</v>
      </c>
      <c r="D1455">
        <v>246448</v>
      </c>
      <c r="E1455" s="25">
        <v>11908679</v>
      </c>
      <c r="F1455">
        <v>0</v>
      </c>
      <c r="G1455" t="s">
        <v>1429</v>
      </c>
      <c r="H1455" s="70">
        <f t="shared" si="26"/>
        <v>0</v>
      </c>
      <c r="I1455" t="s">
        <v>1430</v>
      </c>
      <c r="J1455">
        <v>1510</v>
      </c>
      <c r="K1455" t="s">
        <v>431</v>
      </c>
      <c r="L1455" t="s">
        <v>434</v>
      </c>
    </row>
    <row r="1456" spans="1:12" ht="12.75">
      <c r="A1456" s="2">
        <v>39377</v>
      </c>
      <c r="B1456" t="s">
        <v>1439</v>
      </c>
      <c r="C1456">
        <v>9581</v>
      </c>
      <c r="D1456">
        <v>246448</v>
      </c>
      <c r="E1456" s="25">
        <v>150000</v>
      </c>
      <c r="F1456">
        <v>0</v>
      </c>
      <c r="G1456" t="s">
        <v>1429</v>
      </c>
      <c r="H1456" s="70">
        <f t="shared" si="26"/>
        <v>0</v>
      </c>
      <c r="I1456" t="s">
        <v>1430</v>
      </c>
      <c r="J1456">
        <v>1510</v>
      </c>
      <c r="K1456" t="s">
        <v>431</v>
      </c>
      <c r="L1456" t="s">
        <v>434</v>
      </c>
    </row>
    <row r="1457" spans="1:12" ht="12.75">
      <c r="A1457" s="2">
        <v>39377</v>
      </c>
      <c r="B1457" t="s">
        <v>1478</v>
      </c>
      <c r="C1457">
        <v>9970</v>
      </c>
      <c r="D1457">
        <v>296804</v>
      </c>
      <c r="E1457" s="25">
        <v>1522500</v>
      </c>
      <c r="F1457">
        <v>0</v>
      </c>
      <c r="G1457" t="s">
        <v>1429</v>
      </c>
      <c r="H1457" s="70">
        <f t="shared" si="26"/>
        <v>0</v>
      </c>
      <c r="I1457" t="s">
        <v>1430</v>
      </c>
      <c r="J1457">
        <v>1510</v>
      </c>
      <c r="K1457" t="s">
        <v>431</v>
      </c>
      <c r="L1457" t="s">
        <v>434</v>
      </c>
    </row>
    <row r="1458" spans="1:12" ht="12.75">
      <c r="A1458" s="2">
        <v>39377</v>
      </c>
      <c r="B1458" t="s">
        <v>1483</v>
      </c>
      <c r="C1458">
        <v>10002</v>
      </c>
      <c r="D1458">
        <v>299162</v>
      </c>
      <c r="E1458" s="25">
        <v>1016666</v>
      </c>
      <c r="F1458">
        <v>0</v>
      </c>
      <c r="G1458" t="s">
        <v>1429</v>
      </c>
      <c r="H1458" s="70">
        <f t="shared" si="26"/>
        <v>0</v>
      </c>
      <c r="I1458" t="s">
        <v>1430</v>
      </c>
      <c r="J1458">
        <v>1510</v>
      </c>
      <c r="K1458" t="s">
        <v>431</v>
      </c>
      <c r="L1458" t="s">
        <v>434</v>
      </c>
    </row>
    <row r="1459" spans="1:12" ht="12.75">
      <c r="A1459" s="2">
        <v>39377</v>
      </c>
      <c r="B1459" t="s">
        <v>1492</v>
      </c>
      <c r="C1459">
        <v>10130</v>
      </c>
      <c r="D1459">
        <v>321127</v>
      </c>
      <c r="E1459" s="25">
        <v>219923</v>
      </c>
      <c r="F1459">
        <v>0</v>
      </c>
      <c r="G1459" t="s">
        <v>1429</v>
      </c>
      <c r="H1459" s="70">
        <f t="shared" si="26"/>
        <v>0</v>
      </c>
      <c r="I1459" t="s">
        <v>1430</v>
      </c>
      <c r="J1459">
        <v>1510</v>
      </c>
      <c r="K1459" t="s">
        <v>431</v>
      </c>
      <c r="L1459" t="s">
        <v>434</v>
      </c>
    </row>
    <row r="1460" spans="1:12" ht="12.75">
      <c r="A1460" s="2">
        <v>39378</v>
      </c>
      <c r="B1460" t="s">
        <v>417</v>
      </c>
      <c r="C1460">
        <v>9595</v>
      </c>
      <c r="D1460">
        <v>247885</v>
      </c>
      <c r="E1460" s="25">
        <v>250000</v>
      </c>
      <c r="F1460">
        <v>0</v>
      </c>
      <c r="G1460" t="s">
        <v>1429</v>
      </c>
      <c r="H1460" s="70">
        <f t="shared" si="26"/>
        <v>0</v>
      </c>
      <c r="I1460" t="s">
        <v>1430</v>
      </c>
      <c r="J1460">
        <v>1510</v>
      </c>
      <c r="K1460" t="s">
        <v>431</v>
      </c>
      <c r="L1460" t="s">
        <v>434</v>
      </c>
    </row>
    <row r="1461" spans="1:12" ht="12.75">
      <c r="A1461" s="2">
        <v>39379</v>
      </c>
      <c r="B1461" t="s">
        <v>1450</v>
      </c>
      <c r="C1461">
        <v>9986</v>
      </c>
      <c r="D1461">
        <v>297905</v>
      </c>
      <c r="E1461" s="25">
        <v>902500</v>
      </c>
      <c r="F1461">
        <v>0</v>
      </c>
      <c r="G1461" t="s">
        <v>1429</v>
      </c>
      <c r="H1461" s="70">
        <f t="shared" si="26"/>
        <v>0</v>
      </c>
      <c r="I1461" t="s">
        <v>1430</v>
      </c>
      <c r="J1461">
        <v>1510</v>
      </c>
      <c r="K1461" t="s">
        <v>431</v>
      </c>
      <c r="L1461" t="s">
        <v>434</v>
      </c>
    </row>
    <row r="1462" spans="1:12" ht="12.75">
      <c r="A1462" s="2">
        <v>39379</v>
      </c>
      <c r="B1462" t="s">
        <v>480</v>
      </c>
      <c r="C1462">
        <v>9557</v>
      </c>
      <c r="D1462">
        <v>244516</v>
      </c>
      <c r="E1462" s="25">
        <v>2223571</v>
      </c>
      <c r="F1462">
        <v>0</v>
      </c>
      <c r="G1462" t="s">
        <v>1429</v>
      </c>
      <c r="H1462" s="70">
        <f t="shared" si="26"/>
        <v>0</v>
      </c>
      <c r="I1462" t="s">
        <v>1430</v>
      </c>
      <c r="J1462">
        <v>2540</v>
      </c>
      <c r="K1462" t="s">
        <v>431</v>
      </c>
      <c r="L1462" t="s">
        <v>434</v>
      </c>
    </row>
    <row r="1463" spans="1:12" ht="12.75">
      <c r="A1463" s="2">
        <v>39379</v>
      </c>
      <c r="B1463" t="s">
        <v>1462</v>
      </c>
      <c r="C1463">
        <v>9596</v>
      </c>
      <c r="D1463">
        <v>247886</v>
      </c>
      <c r="E1463" s="25">
        <v>4630000</v>
      </c>
      <c r="F1463">
        <v>0</v>
      </c>
      <c r="G1463" t="s">
        <v>1429</v>
      </c>
      <c r="H1463" s="70">
        <f t="shared" si="26"/>
        <v>0</v>
      </c>
      <c r="I1463" t="s">
        <v>1430</v>
      </c>
      <c r="J1463">
        <v>1010</v>
      </c>
      <c r="K1463" t="s">
        <v>431</v>
      </c>
      <c r="L1463" t="s">
        <v>434</v>
      </c>
    </row>
    <row r="1464" spans="1:12" ht="12.75">
      <c r="A1464" s="2">
        <v>39379</v>
      </c>
      <c r="B1464" t="s">
        <v>1464</v>
      </c>
      <c r="C1464">
        <v>10097</v>
      </c>
      <c r="D1464">
        <v>316364</v>
      </c>
      <c r="E1464" s="25">
        <v>623700</v>
      </c>
      <c r="F1464">
        <v>0</v>
      </c>
      <c r="G1464" t="s">
        <v>1429</v>
      </c>
      <c r="H1464" s="70">
        <f t="shared" si="26"/>
        <v>0</v>
      </c>
      <c r="I1464" t="s">
        <v>1430</v>
      </c>
      <c r="J1464">
        <v>1510</v>
      </c>
      <c r="K1464" t="s">
        <v>431</v>
      </c>
      <c r="L1464" t="s">
        <v>434</v>
      </c>
    </row>
    <row r="1465" spans="1:12" ht="12.75">
      <c r="A1465" s="2">
        <v>39380</v>
      </c>
      <c r="B1465" t="s">
        <v>1451</v>
      </c>
      <c r="C1465">
        <v>9884</v>
      </c>
      <c r="D1465">
        <v>285614</v>
      </c>
      <c r="E1465" s="25">
        <v>80000</v>
      </c>
      <c r="F1465">
        <v>0</v>
      </c>
      <c r="G1465" t="s">
        <v>1429</v>
      </c>
      <c r="H1465" s="70">
        <f t="shared" si="26"/>
        <v>0</v>
      </c>
      <c r="I1465" t="s">
        <v>1430</v>
      </c>
      <c r="J1465">
        <v>1010</v>
      </c>
      <c r="K1465" t="s">
        <v>431</v>
      </c>
      <c r="L1465" t="s">
        <v>434</v>
      </c>
    </row>
    <row r="1466" spans="1:12" ht="12.75">
      <c r="A1466" s="2">
        <v>39380</v>
      </c>
      <c r="B1466" t="s">
        <v>1600</v>
      </c>
      <c r="C1466">
        <v>9110</v>
      </c>
      <c r="D1466">
        <v>201213</v>
      </c>
      <c r="E1466" s="25">
        <v>29729730</v>
      </c>
      <c r="F1466">
        <v>0</v>
      </c>
      <c r="G1466" t="s">
        <v>1429</v>
      </c>
      <c r="H1466" s="70">
        <f t="shared" si="26"/>
        <v>0</v>
      </c>
      <c r="I1466" t="s">
        <v>1430</v>
      </c>
      <c r="J1466">
        <v>1510</v>
      </c>
      <c r="K1466" t="s">
        <v>431</v>
      </c>
      <c r="L1466" t="s">
        <v>434</v>
      </c>
    </row>
    <row r="1467" spans="1:12" ht="12.75">
      <c r="A1467" s="2">
        <v>39381</v>
      </c>
      <c r="B1467" t="s">
        <v>1139</v>
      </c>
      <c r="C1467">
        <v>8673</v>
      </c>
      <c r="D1467">
        <v>167108</v>
      </c>
      <c r="E1467" s="25">
        <v>1396</v>
      </c>
      <c r="F1467">
        <v>0</v>
      </c>
      <c r="G1467" t="s">
        <v>1429</v>
      </c>
      <c r="H1467" s="70">
        <f t="shared" si="26"/>
        <v>0</v>
      </c>
      <c r="I1467" t="s">
        <v>1430</v>
      </c>
      <c r="J1467">
        <v>4020</v>
      </c>
      <c r="K1467" t="s">
        <v>431</v>
      </c>
      <c r="L1467" t="s">
        <v>434</v>
      </c>
    </row>
    <row r="1468" spans="1:12" ht="12.75">
      <c r="A1468" s="2">
        <v>39381</v>
      </c>
      <c r="B1468" t="s">
        <v>1485</v>
      </c>
      <c r="C1468">
        <v>9601</v>
      </c>
      <c r="D1468">
        <v>248574</v>
      </c>
      <c r="E1468" s="25">
        <v>33000000</v>
      </c>
      <c r="F1468">
        <v>0</v>
      </c>
      <c r="G1468" t="s">
        <v>1429</v>
      </c>
      <c r="H1468" s="70">
        <f t="shared" si="26"/>
        <v>0</v>
      </c>
      <c r="I1468" t="s">
        <v>1430</v>
      </c>
      <c r="J1468">
        <v>1010</v>
      </c>
      <c r="K1468" t="s">
        <v>431</v>
      </c>
      <c r="L1468" t="s">
        <v>434</v>
      </c>
    </row>
    <row r="1469" spans="1:12" ht="12.75">
      <c r="A1469" s="2">
        <v>39381</v>
      </c>
      <c r="B1469" t="s">
        <v>1491</v>
      </c>
      <c r="C1469">
        <v>9583</v>
      </c>
      <c r="D1469">
        <v>246598</v>
      </c>
      <c r="E1469" s="25">
        <v>11286942</v>
      </c>
      <c r="F1469">
        <v>0</v>
      </c>
      <c r="G1469" t="s">
        <v>1429</v>
      </c>
      <c r="H1469" s="70">
        <f t="shared" si="26"/>
        <v>0</v>
      </c>
      <c r="I1469" t="s">
        <v>1430</v>
      </c>
      <c r="J1469">
        <v>1510</v>
      </c>
      <c r="K1469" t="s">
        <v>431</v>
      </c>
      <c r="L1469" t="s">
        <v>434</v>
      </c>
    </row>
    <row r="1470" spans="1:12" ht="12.75">
      <c r="A1470" s="2">
        <v>39381</v>
      </c>
      <c r="B1470" t="s">
        <v>1493</v>
      </c>
      <c r="C1470">
        <v>9987</v>
      </c>
      <c r="D1470">
        <v>298245</v>
      </c>
      <c r="E1470" s="25">
        <v>11229552</v>
      </c>
      <c r="F1470">
        <v>0</v>
      </c>
      <c r="G1470" t="s">
        <v>1429</v>
      </c>
      <c r="H1470" s="70">
        <f t="shared" si="26"/>
        <v>0</v>
      </c>
      <c r="I1470" t="s">
        <v>1430</v>
      </c>
      <c r="J1470">
        <v>1510</v>
      </c>
      <c r="K1470" t="s">
        <v>431</v>
      </c>
      <c r="L1470" t="s">
        <v>434</v>
      </c>
    </row>
    <row r="1471" spans="1:12" ht="12.75">
      <c r="A1471" s="2">
        <v>39384</v>
      </c>
      <c r="B1471" t="s">
        <v>1447</v>
      </c>
      <c r="C1471">
        <v>9600</v>
      </c>
      <c r="D1471">
        <v>248572</v>
      </c>
      <c r="E1471" s="25">
        <v>20673000</v>
      </c>
      <c r="F1471">
        <v>0</v>
      </c>
      <c r="G1471" t="s">
        <v>1429</v>
      </c>
      <c r="H1471" s="70">
        <f t="shared" si="26"/>
        <v>0</v>
      </c>
      <c r="I1471" t="s">
        <v>1430</v>
      </c>
      <c r="J1471">
        <v>1510</v>
      </c>
      <c r="K1471" t="s">
        <v>431</v>
      </c>
      <c r="L1471" t="s">
        <v>434</v>
      </c>
    </row>
    <row r="1472" spans="1:12" ht="12.75">
      <c r="A1472" s="2">
        <v>39384</v>
      </c>
      <c r="B1472" t="s">
        <v>544</v>
      </c>
      <c r="C1472">
        <v>9602</v>
      </c>
      <c r="D1472">
        <v>248724</v>
      </c>
      <c r="E1472" s="25">
        <v>22225000</v>
      </c>
      <c r="F1472">
        <v>0</v>
      </c>
      <c r="G1472" t="s">
        <v>1429</v>
      </c>
      <c r="H1472" s="70">
        <f t="shared" si="26"/>
        <v>0</v>
      </c>
      <c r="I1472" t="s">
        <v>1430</v>
      </c>
      <c r="J1472">
        <v>1510</v>
      </c>
      <c r="K1472" t="s">
        <v>431</v>
      </c>
      <c r="L1472" t="s">
        <v>434</v>
      </c>
    </row>
    <row r="1473" spans="1:12" ht="12.75">
      <c r="A1473" s="2">
        <v>39384</v>
      </c>
      <c r="B1473" t="s">
        <v>545</v>
      </c>
      <c r="C1473">
        <v>9602</v>
      </c>
      <c r="D1473">
        <v>248725</v>
      </c>
      <c r="E1473" s="25">
        <v>12612500</v>
      </c>
      <c r="F1473">
        <v>0</v>
      </c>
      <c r="G1473" t="s">
        <v>1429</v>
      </c>
      <c r="H1473" s="70">
        <f t="shared" si="26"/>
        <v>0</v>
      </c>
      <c r="I1473" t="s">
        <v>1471</v>
      </c>
      <c r="J1473">
        <v>1510</v>
      </c>
      <c r="K1473" t="s">
        <v>431</v>
      </c>
      <c r="L1473" t="s">
        <v>434</v>
      </c>
    </row>
    <row r="1474" spans="1:12" ht="12.75">
      <c r="A1474" s="2">
        <v>39384</v>
      </c>
      <c r="B1474" t="s">
        <v>1484</v>
      </c>
      <c r="C1474">
        <v>10085</v>
      </c>
      <c r="D1474">
        <v>312496</v>
      </c>
      <c r="E1474" s="25">
        <v>1500000</v>
      </c>
      <c r="F1474">
        <v>0</v>
      </c>
      <c r="G1474" t="s">
        <v>1429</v>
      </c>
      <c r="H1474" s="70">
        <f t="shared" si="26"/>
        <v>0</v>
      </c>
      <c r="I1474" t="s">
        <v>1430</v>
      </c>
      <c r="J1474">
        <v>1510</v>
      </c>
      <c r="K1474" t="s">
        <v>431</v>
      </c>
      <c r="L1474" t="s">
        <v>434</v>
      </c>
    </row>
    <row r="1475" spans="1:12" ht="12.75">
      <c r="A1475" s="2">
        <v>39385</v>
      </c>
      <c r="B1475" t="s">
        <v>1452</v>
      </c>
      <c r="C1475">
        <v>8407</v>
      </c>
      <c r="D1475">
        <v>142902</v>
      </c>
      <c r="E1475" s="25">
        <v>132864431</v>
      </c>
      <c r="F1475">
        <v>0</v>
      </c>
      <c r="G1475" t="s">
        <v>1429</v>
      </c>
      <c r="H1475" s="70">
        <f t="shared" si="26"/>
        <v>0</v>
      </c>
      <c r="I1475" t="s">
        <v>1430</v>
      </c>
      <c r="J1475">
        <v>1010</v>
      </c>
      <c r="K1475" t="s">
        <v>431</v>
      </c>
      <c r="L1475" t="s">
        <v>434</v>
      </c>
    </row>
    <row r="1476" spans="1:12" ht="12.75">
      <c r="A1476" s="2">
        <v>39386</v>
      </c>
      <c r="B1476" t="s">
        <v>1445</v>
      </c>
      <c r="C1476">
        <v>9608</v>
      </c>
      <c r="D1476">
        <v>250132</v>
      </c>
      <c r="E1476" s="25">
        <v>5156122</v>
      </c>
      <c r="F1476">
        <v>0</v>
      </c>
      <c r="G1476" t="s">
        <v>1429</v>
      </c>
      <c r="H1476" s="70">
        <f t="shared" si="26"/>
        <v>0</v>
      </c>
      <c r="I1476" t="s">
        <v>1430</v>
      </c>
      <c r="J1476">
        <v>3510</v>
      </c>
      <c r="K1476" t="s">
        <v>431</v>
      </c>
      <c r="L1476" t="s">
        <v>434</v>
      </c>
    </row>
    <row r="1477" spans="1:12" ht="12.75">
      <c r="A1477" s="2">
        <v>39386</v>
      </c>
      <c r="B1477" t="s">
        <v>1466</v>
      </c>
      <c r="C1477">
        <v>10083</v>
      </c>
      <c r="D1477">
        <v>312182</v>
      </c>
      <c r="E1477" s="25">
        <v>6750000</v>
      </c>
      <c r="F1477">
        <v>0</v>
      </c>
      <c r="G1477" t="s">
        <v>1429</v>
      </c>
      <c r="H1477" s="70">
        <f t="shared" si="26"/>
        <v>0</v>
      </c>
      <c r="I1477" t="s">
        <v>1467</v>
      </c>
      <c r="J1477">
        <v>1510</v>
      </c>
      <c r="K1477" t="s">
        <v>431</v>
      </c>
      <c r="L1477" t="s">
        <v>434</v>
      </c>
    </row>
    <row r="1479" spans="8:9" ht="12.75">
      <c r="H1479"/>
      <c r="I1479"/>
    </row>
    <row r="1480" spans="8:9" ht="12.75">
      <c r="H1480"/>
      <c r="I1480"/>
    </row>
    <row r="1481" spans="8:9" ht="12.75">
      <c r="H1481"/>
      <c r="I1481"/>
    </row>
    <row r="1482" spans="8:9" ht="12.75">
      <c r="H1482"/>
      <c r="I1482"/>
    </row>
    <row r="1483" spans="8:9" ht="12.75">
      <c r="H1483"/>
      <c r="I1483"/>
    </row>
    <row r="1484" spans="8:9" ht="12.75">
      <c r="H1484"/>
      <c r="I1484"/>
    </row>
    <row r="1485" spans="8:9" ht="12.75">
      <c r="H1485"/>
      <c r="I1485"/>
    </row>
    <row r="1486" spans="8:9" ht="12.75">
      <c r="H1486"/>
      <c r="I1486"/>
    </row>
    <row r="1487" spans="8:9" ht="12.75">
      <c r="H1487"/>
      <c r="I1487"/>
    </row>
    <row r="1488" spans="8:9" ht="12.75">
      <c r="H1488"/>
      <c r="I1488"/>
    </row>
    <row r="1489" spans="8:9" ht="12.75">
      <c r="H1489"/>
      <c r="I1489"/>
    </row>
    <row r="1490" spans="8:9" ht="12.75">
      <c r="H1490"/>
      <c r="I1490"/>
    </row>
    <row r="1491" spans="8:9" ht="12.75">
      <c r="H1491"/>
      <c r="I1491"/>
    </row>
    <row r="1492" spans="8:9" ht="12.75">
      <c r="H1492"/>
      <c r="I1492"/>
    </row>
    <row r="1493" spans="8:9" ht="12.75">
      <c r="H1493"/>
      <c r="I1493"/>
    </row>
    <row r="1494" spans="8:9" ht="12.75">
      <c r="H1494"/>
      <c r="I1494"/>
    </row>
    <row r="1495" spans="8:9" ht="12.75">
      <c r="H1495"/>
      <c r="I1495"/>
    </row>
    <row r="1496" spans="8:9" ht="12.75">
      <c r="H1496"/>
      <c r="I1496"/>
    </row>
    <row r="1497" spans="8:9" ht="12.75">
      <c r="H1497"/>
      <c r="I1497"/>
    </row>
    <row r="1498" spans="8:9" ht="12.75">
      <c r="H1498"/>
      <c r="I1498"/>
    </row>
  </sheetData>
  <printOptions gridLines="1"/>
  <pageMargins left="0.35433070866141736" right="0.35433070866141736" top="0.3937007874015748" bottom="0.3937007874015748" header="0.5118110236220472" footer="0.5118110236220472"/>
  <pageSetup fitToHeight="1" fitToWidth="1" horizontalDpi="600" verticalDpi="600" orientation="landscape" paperSize="9" scale="10" r:id="rId1"/>
  <headerFooter alignWithMargins="0">
    <oddFooter>&amp;CPage &amp;P of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L38"/>
  <sheetViews>
    <sheetView zoomScale="90" zoomScaleNormal="90" workbookViewId="0" topLeftCell="A1">
      <selection activeCell="H36" sqref="H36"/>
    </sheetView>
  </sheetViews>
  <sheetFormatPr defaultColWidth="9.140625" defaultRowHeight="12.75"/>
  <cols>
    <col min="1" max="1" width="11.00390625" style="0" customWidth="1"/>
    <col min="3" max="4" width="9.28125" style="0" bestFit="1" customWidth="1"/>
    <col min="5" max="5" width="19.140625" style="0" customWidth="1"/>
    <col min="6" max="6" width="10.7109375" style="0" customWidth="1"/>
    <col min="7" max="7" width="14.00390625" style="0" customWidth="1"/>
    <col min="8" max="8" width="18.140625" style="21" customWidth="1"/>
    <col min="9" max="9" width="69.28125" style="22" customWidth="1"/>
    <col min="10" max="10" width="10.00390625" style="0" bestFit="1" customWidth="1"/>
    <col min="12" max="12" width="20.00390625" style="0" customWidth="1"/>
  </cols>
  <sheetData>
    <row r="1" spans="1:12" ht="12.75">
      <c r="A1" s="22" t="s">
        <v>341</v>
      </c>
      <c r="B1" s="22" t="s">
        <v>342</v>
      </c>
      <c r="C1" s="22" t="s">
        <v>343</v>
      </c>
      <c r="D1" s="22" t="s">
        <v>338</v>
      </c>
      <c r="E1" s="22" t="s">
        <v>344</v>
      </c>
      <c r="F1" s="23" t="s">
        <v>345</v>
      </c>
      <c r="G1" s="22" t="s">
        <v>346</v>
      </c>
      <c r="H1" s="24" t="s">
        <v>347</v>
      </c>
      <c r="I1" s="22" t="s">
        <v>348</v>
      </c>
      <c r="J1" s="22" t="s">
        <v>349</v>
      </c>
      <c r="K1" s="22" t="s">
        <v>350</v>
      </c>
      <c r="L1" s="22" t="s">
        <v>351</v>
      </c>
    </row>
    <row r="2" spans="1:12" ht="12.75">
      <c r="A2" s="2">
        <v>39380</v>
      </c>
      <c r="B2" t="s">
        <v>807</v>
      </c>
      <c r="C2">
        <v>7839</v>
      </c>
      <c r="D2">
        <v>97517</v>
      </c>
      <c r="E2" s="25">
        <v>-694097</v>
      </c>
      <c r="F2">
        <f>H2/E2*100</f>
        <v>121.89014647808591</v>
      </c>
      <c r="G2" t="s">
        <v>356</v>
      </c>
      <c r="H2" s="21">
        <v>-846035.85</v>
      </c>
      <c r="I2" t="s">
        <v>809</v>
      </c>
      <c r="J2">
        <v>4510</v>
      </c>
      <c r="K2" t="s">
        <v>431</v>
      </c>
      <c r="L2" t="s">
        <v>434</v>
      </c>
    </row>
    <row r="3" spans="1:12" ht="12.75">
      <c r="A3" s="2">
        <v>39363</v>
      </c>
      <c r="B3" t="s">
        <v>476</v>
      </c>
      <c r="C3">
        <v>9732</v>
      </c>
      <c r="D3">
        <v>264906</v>
      </c>
      <c r="E3" s="25">
        <v>-330589</v>
      </c>
      <c r="F3">
        <v>106.3</v>
      </c>
      <c r="G3" t="s">
        <v>555</v>
      </c>
      <c r="H3" s="21">
        <f>E3*F3/100</f>
        <v>-351416.10699999996</v>
      </c>
      <c r="I3" t="s">
        <v>797</v>
      </c>
      <c r="J3">
        <v>4020</v>
      </c>
      <c r="K3" t="s">
        <v>431</v>
      </c>
      <c r="L3" t="s">
        <v>434</v>
      </c>
    </row>
    <row r="4" spans="1:12" ht="12.75">
      <c r="A4" s="2">
        <v>39373</v>
      </c>
      <c r="B4" t="s">
        <v>798</v>
      </c>
      <c r="C4">
        <v>4495</v>
      </c>
      <c r="D4">
        <v>2018</v>
      </c>
      <c r="E4" s="25">
        <v>-42956371</v>
      </c>
      <c r="F4">
        <f>H4/E4*100</f>
        <v>581.9999994878525</v>
      </c>
      <c r="G4" t="s">
        <v>555</v>
      </c>
      <c r="H4" s="21">
        <f>-250006079</f>
        <v>-250006079</v>
      </c>
      <c r="I4" t="s">
        <v>799</v>
      </c>
      <c r="J4">
        <v>3020</v>
      </c>
      <c r="K4" t="s">
        <v>431</v>
      </c>
      <c r="L4" t="s">
        <v>434</v>
      </c>
    </row>
    <row r="5" spans="1:12" ht="12.75">
      <c r="A5" s="2">
        <v>39359</v>
      </c>
      <c r="B5" t="s">
        <v>781</v>
      </c>
      <c r="C5">
        <v>7661</v>
      </c>
      <c r="D5">
        <v>82186</v>
      </c>
      <c r="E5" s="25">
        <v>-232600</v>
      </c>
      <c r="F5">
        <f>H5/E5*100</f>
        <v>35238.95138435082</v>
      </c>
      <c r="G5" t="s">
        <v>554</v>
      </c>
      <c r="H5" s="21">
        <f>-81965800.92</f>
        <v>-81965800.92</v>
      </c>
      <c r="I5" t="s">
        <v>782</v>
      </c>
      <c r="J5">
        <v>4510</v>
      </c>
      <c r="K5" t="s">
        <v>431</v>
      </c>
      <c r="L5" t="s">
        <v>434</v>
      </c>
    </row>
    <row r="6" spans="1:12" ht="12.75">
      <c r="A6" s="2">
        <v>39360</v>
      </c>
      <c r="B6" t="s">
        <v>800</v>
      </c>
      <c r="C6">
        <v>8250</v>
      </c>
      <c r="D6">
        <v>137359</v>
      </c>
      <c r="E6" s="25">
        <v>-250000</v>
      </c>
      <c r="F6">
        <f>H6/E6*100</f>
        <v>275</v>
      </c>
      <c r="G6" t="s">
        <v>554</v>
      </c>
      <c r="H6" s="21">
        <f>-687500</f>
        <v>-687500</v>
      </c>
      <c r="I6" t="s">
        <v>801</v>
      </c>
      <c r="J6">
        <v>4020</v>
      </c>
      <c r="K6" t="s">
        <v>431</v>
      </c>
      <c r="L6" t="s">
        <v>434</v>
      </c>
    </row>
    <row r="7" spans="1:12" ht="12.75">
      <c r="A7" s="2">
        <v>39360</v>
      </c>
      <c r="B7" t="s">
        <v>803</v>
      </c>
      <c r="C7">
        <v>9296</v>
      </c>
      <c r="D7">
        <v>218375</v>
      </c>
      <c r="E7" s="25">
        <v>-908900</v>
      </c>
      <c r="F7">
        <v>157</v>
      </c>
      <c r="G7" t="s">
        <v>554</v>
      </c>
      <c r="H7" s="21">
        <f>E7*F7/100</f>
        <v>-1426973</v>
      </c>
      <c r="I7" t="s">
        <v>804</v>
      </c>
      <c r="J7">
        <v>1510</v>
      </c>
      <c r="K7" t="s">
        <v>431</v>
      </c>
      <c r="L7" t="s">
        <v>434</v>
      </c>
    </row>
    <row r="8" spans="1:12" ht="12.75">
      <c r="A8" s="2">
        <v>39363</v>
      </c>
      <c r="B8" t="s">
        <v>812</v>
      </c>
      <c r="C8">
        <v>7183</v>
      </c>
      <c r="D8">
        <v>39070</v>
      </c>
      <c r="E8" s="25">
        <v>-17820822</v>
      </c>
      <c r="F8">
        <f aca="true" t="shared" si="0" ref="F8:F13">H8/E8*100</f>
        <v>563.4553052603297</v>
      </c>
      <c r="G8" t="s">
        <v>554</v>
      </c>
      <c r="H8" s="21">
        <f>-100412367</f>
        <v>-100412367</v>
      </c>
      <c r="I8" t="s">
        <v>813</v>
      </c>
      <c r="J8">
        <v>2030</v>
      </c>
      <c r="K8" t="s">
        <v>431</v>
      </c>
      <c r="L8" t="s">
        <v>434</v>
      </c>
    </row>
    <row r="9" spans="1:12" ht="12.75">
      <c r="A9" s="2">
        <v>39364</v>
      </c>
      <c r="B9" t="s">
        <v>810</v>
      </c>
      <c r="C9">
        <v>9096</v>
      </c>
      <c r="D9">
        <v>200725</v>
      </c>
      <c r="E9" s="25">
        <v>-52450</v>
      </c>
      <c r="F9">
        <f t="shared" si="0"/>
        <v>97.63227836034318</v>
      </c>
      <c r="G9" t="s">
        <v>554</v>
      </c>
      <c r="H9" s="21">
        <f>-51208.13</f>
        <v>-51208.13</v>
      </c>
      <c r="I9" t="s">
        <v>811</v>
      </c>
      <c r="J9">
        <v>4020</v>
      </c>
      <c r="K9" t="s">
        <v>431</v>
      </c>
      <c r="L9" t="s">
        <v>434</v>
      </c>
    </row>
    <row r="10" spans="1:12" ht="12.75">
      <c r="A10" s="2">
        <v>39364</v>
      </c>
      <c r="B10" t="s">
        <v>819</v>
      </c>
      <c r="C10">
        <v>5407</v>
      </c>
      <c r="D10">
        <v>5772</v>
      </c>
      <c r="E10" s="25">
        <v>-225756</v>
      </c>
      <c r="F10">
        <f t="shared" si="0"/>
        <v>321.27888516805757</v>
      </c>
      <c r="G10" t="s">
        <v>554</v>
      </c>
      <c r="H10" s="21">
        <f>-725306.36</f>
        <v>-725306.36</v>
      </c>
      <c r="I10" t="s">
        <v>820</v>
      </c>
      <c r="J10">
        <v>1510</v>
      </c>
      <c r="K10" t="s">
        <v>431</v>
      </c>
      <c r="L10" t="s">
        <v>434</v>
      </c>
    </row>
    <row r="11" spans="1:12" ht="12.75">
      <c r="A11" s="2">
        <v>39365</v>
      </c>
      <c r="B11" t="s">
        <v>784</v>
      </c>
      <c r="C11">
        <v>4989</v>
      </c>
      <c r="D11">
        <v>3917</v>
      </c>
      <c r="E11" s="25">
        <v>-1389531</v>
      </c>
      <c r="F11">
        <f t="shared" si="0"/>
        <v>1253.233295262934</v>
      </c>
      <c r="G11" t="s">
        <v>554</v>
      </c>
      <c r="H11" s="21">
        <f>-17414065.14</f>
        <v>-17414065.14</v>
      </c>
      <c r="I11" t="s">
        <v>785</v>
      </c>
      <c r="J11">
        <v>3510</v>
      </c>
      <c r="K11" t="s">
        <v>431</v>
      </c>
      <c r="L11" t="s">
        <v>434</v>
      </c>
    </row>
    <row r="12" spans="1:12" ht="12.75">
      <c r="A12" s="2">
        <v>39366</v>
      </c>
      <c r="B12" t="s">
        <v>792</v>
      </c>
      <c r="C12">
        <v>5857</v>
      </c>
      <c r="D12">
        <v>28370</v>
      </c>
      <c r="E12" s="25">
        <v>-4806928</v>
      </c>
      <c r="F12">
        <f t="shared" si="0"/>
        <v>954.009811047721</v>
      </c>
      <c r="G12" t="s">
        <v>554</v>
      </c>
      <c r="H12" s="21">
        <f>-45858564.73</f>
        <v>-45858564.73</v>
      </c>
      <c r="I12" t="s">
        <v>793</v>
      </c>
      <c r="J12">
        <v>4510</v>
      </c>
      <c r="K12" t="s">
        <v>431</v>
      </c>
      <c r="L12" t="s">
        <v>434</v>
      </c>
    </row>
    <row r="13" spans="1:12" ht="12.75">
      <c r="A13" s="2">
        <v>39366</v>
      </c>
      <c r="B13" t="s">
        <v>807</v>
      </c>
      <c r="C13">
        <v>7839</v>
      </c>
      <c r="D13">
        <v>97517</v>
      </c>
      <c r="E13" s="25">
        <v>-691833</v>
      </c>
      <c r="F13">
        <f t="shared" si="0"/>
        <v>122.28902784342463</v>
      </c>
      <c r="G13" t="s">
        <v>554</v>
      </c>
      <c r="H13" s="21">
        <f>-846035.85</f>
        <v>-846035.85</v>
      </c>
      <c r="I13" t="s">
        <v>808</v>
      </c>
      <c r="J13">
        <v>4510</v>
      </c>
      <c r="K13" t="s">
        <v>431</v>
      </c>
      <c r="L13" t="s">
        <v>434</v>
      </c>
    </row>
    <row r="14" spans="1:12" s="51" customFormat="1" ht="12.75">
      <c r="A14" s="69">
        <v>39366</v>
      </c>
      <c r="B14" s="51" t="s">
        <v>814</v>
      </c>
      <c r="C14" s="51">
        <v>7697</v>
      </c>
      <c r="D14" s="51">
        <v>84887</v>
      </c>
      <c r="E14" s="68">
        <v>-5192930</v>
      </c>
      <c r="F14" s="72">
        <f>H14/E14*100</f>
        <v>178.6432514977094</v>
      </c>
      <c r="G14" s="51" t="s">
        <v>554</v>
      </c>
      <c r="H14" s="71">
        <f>-9276819</f>
        <v>-9276819</v>
      </c>
      <c r="I14" s="51" t="s">
        <v>815</v>
      </c>
      <c r="J14" s="51">
        <v>2550</v>
      </c>
      <c r="K14" s="51" t="s">
        <v>431</v>
      </c>
      <c r="L14" s="51" t="s">
        <v>434</v>
      </c>
    </row>
    <row r="15" spans="1:12" ht="12.75">
      <c r="A15" s="2">
        <v>39366</v>
      </c>
      <c r="B15" t="s">
        <v>816</v>
      </c>
      <c r="C15">
        <v>4400</v>
      </c>
      <c r="D15">
        <v>1756</v>
      </c>
      <c r="E15" s="25">
        <v>-239540</v>
      </c>
      <c r="F15">
        <f>H15/E15*100</f>
        <v>803.4332470568589</v>
      </c>
      <c r="G15" t="s">
        <v>554</v>
      </c>
      <c r="H15" s="21">
        <f>-1924544</f>
        <v>-1924544</v>
      </c>
      <c r="I15" t="s">
        <v>817</v>
      </c>
      <c r="J15">
        <v>3020</v>
      </c>
      <c r="K15" t="s">
        <v>431</v>
      </c>
      <c r="L15" t="s">
        <v>434</v>
      </c>
    </row>
    <row r="16" spans="1:12" ht="12.75">
      <c r="A16" s="2">
        <v>39370</v>
      </c>
      <c r="B16" t="s">
        <v>790</v>
      </c>
      <c r="C16">
        <v>7333</v>
      </c>
      <c r="D16">
        <v>49934</v>
      </c>
      <c r="E16" s="25">
        <v>-3923485</v>
      </c>
      <c r="F16">
        <f>H16/E16*100</f>
        <v>758.3557554062268</v>
      </c>
      <c r="G16" t="s">
        <v>554</v>
      </c>
      <c r="H16" s="21">
        <f>-29753974.31</f>
        <v>-29753974.31</v>
      </c>
      <c r="I16" t="s">
        <v>791</v>
      </c>
      <c r="J16">
        <v>4030</v>
      </c>
      <c r="K16" t="s">
        <v>431</v>
      </c>
      <c r="L16" t="s">
        <v>434</v>
      </c>
    </row>
    <row r="17" spans="1:12" ht="12.75">
      <c r="A17" s="2">
        <v>39370</v>
      </c>
      <c r="B17" t="s">
        <v>513</v>
      </c>
      <c r="C17">
        <v>8068</v>
      </c>
      <c r="D17">
        <v>130012</v>
      </c>
      <c r="E17" s="25">
        <v>-217451</v>
      </c>
      <c r="F17">
        <f>H17/E17*100</f>
        <v>81.4756381897531</v>
      </c>
      <c r="G17" t="s">
        <v>554</v>
      </c>
      <c r="H17" s="21">
        <f>-177169.59</f>
        <v>-177169.59</v>
      </c>
      <c r="I17" t="s">
        <v>802</v>
      </c>
      <c r="J17">
        <v>2010</v>
      </c>
      <c r="K17" t="s">
        <v>431</v>
      </c>
      <c r="L17" t="s">
        <v>434</v>
      </c>
    </row>
    <row r="18" spans="1:12" ht="12.75">
      <c r="A18" s="2">
        <v>39377</v>
      </c>
      <c r="B18" t="s">
        <v>803</v>
      </c>
      <c r="C18">
        <v>9296</v>
      </c>
      <c r="D18">
        <v>218375</v>
      </c>
      <c r="E18" s="25">
        <v>-759403</v>
      </c>
      <c r="F18">
        <v>169.56</v>
      </c>
      <c r="G18" t="s">
        <v>554</v>
      </c>
      <c r="H18" s="21">
        <f>E18*F18/100</f>
        <v>-1287643.7268</v>
      </c>
      <c r="I18" t="s">
        <v>805</v>
      </c>
      <c r="J18">
        <v>1510</v>
      </c>
      <c r="K18" t="s">
        <v>431</v>
      </c>
      <c r="L18" t="s">
        <v>434</v>
      </c>
    </row>
    <row r="19" spans="1:12" ht="12.75">
      <c r="A19" s="2">
        <v>39378</v>
      </c>
      <c r="B19" t="s">
        <v>419</v>
      </c>
      <c r="C19">
        <v>5296</v>
      </c>
      <c r="D19">
        <v>5259</v>
      </c>
      <c r="E19">
        <v>-202</v>
      </c>
      <c r="F19">
        <f>H19/E19*100</f>
        <v>296.03960396039605</v>
      </c>
      <c r="G19" t="s">
        <v>554</v>
      </c>
      <c r="H19" s="21">
        <f>-598</f>
        <v>-598</v>
      </c>
      <c r="I19" t="s">
        <v>818</v>
      </c>
      <c r="J19">
        <v>1510</v>
      </c>
      <c r="K19" t="s">
        <v>431</v>
      </c>
      <c r="L19" t="s">
        <v>434</v>
      </c>
    </row>
    <row r="20" spans="1:12" ht="12.75">
      <c r="A20" s="2">
        <v>39379</v>
      </c>
      <c r="B20" t="s">
        <v>788</v>
      </c>
      <c r="C20">
        <v>5563</v>
      </c>
      <c r="D20">
        <v>11828</v>
      </c>
      <c r="E20" s="25">
        <v>-3685047</v>
      </c>
      <c r="F20">
        <f>H20/E20*100</f>
        <v>529.6864870380215</v>
      </c>
      <c r="G20" t="s">
        <v>554</v>
      </c>
      <c r="H20" s="21">
        <f>-19519196</f>
        <v>-19519196</v>
      </c>
      <c r="I20" t="s">
        <v>789</v>
      </c>
      <c r="J20">
        <v>2540</v>
      </c>
      <c r="K20" t="s">
        <v>431</v>
      </c>
      <c r="L20" t="s">
        <v>434</v>
      </c>
    </row>
    <row r="21" spans="1:12" ht="12.75">
      <c r="A21" s="2">
        <v>39380</v>
      </c>
      <c r="B21" t="s">
        <v>806</v>
      </c>
      <c r="C21">
        <v>8992</v>
      </c>
      <c r="D21">
        <v>194079</v>
      </c>
      <c r="E21" s="25">
        <v>-4450000</v>
      </c>
      <c r="F21">
        <v>0</v>
      </c>
      <c r="G21" t="s">
        <v>356</v>
      </c>
      <c r="H21" s="21">
        <v>0</v>
      </c>
      <c r="I21" t="s">
        <v>229</v>
      </c>
      <c r="J21">
        <v>4020</v>
      </c>
      <c r="K21" t="s">
        <v>431</v>
      </c>
      <c r="L21" t="s">
        <v>434</v>
      </c>
    </row>
    <row r="22" spans="1:12" ht="12.75">
      <c r="A22" s="2">
        <v>39384</v>
      </c>
      <c r="B22" t="s">
        <v>781</v>
      </c>
      <c r="C22">
        <v>7661</v>
      </c>
      <c r="D22">
        <v>82186</v>
      </c>
      <c r="E22" s="25">
        <v>-360716</v>
      </c>
      <c r="F22">
        <f>H22/E22*100</f>
        <v>59.260753612260054</v>
      </c>
      <c r="G22" t="s">
        <v>554</v>
      </c>
      <c r="H22" s="21">
        <f>-213763.02</f>
        <v>-213763.02</v>
      </c>
      <c r="I22" t="s">
        <v>783</v>
      </c>
      <c r="J22">
        <v>4510</v>
      </c>
      <c r="K22" t="s">
        <v>431</v>
      </c>
      <c r="L22" t="s">
        <v>434</v>
      </c>
    </row>
    <row r="23" spans="1:12" ht="12.75">
      <c r="A23" s="2">
        <v>39384</v>
      </c>
      <c r="B23" t="s">
        <v>795</v>
      </c>
      <c r="C23">
        <v>8370</v>
      </c>
      <c r="D23">
        <v>141463</v>
      </c>
      <c r="E23" s="25">
        <v>-476917</v>
      </c>
      <c r="F23">
        <f>H23/E23*100</f>
        <v>92.96591859799504</v>
      </c>
      <c r="G23" t="s">
        <v>554</v>
      </c>
      <c r="H23" s="21">
        <f>-443370.27</f>
        <v>-443370.27</v>
      </c>
      <c r="I23" t="s">
        <v>796</v>
      </c>
      <c r="J23">
        <v>4510</v>
      </c>
      <c r="K23" t="s">
        <v>431</v>
      </c>
      <c r="L23" t="s">
        <v>434</v>
      </c>
    </row>
    <row r="24" spans="1:12" ht="12.75">
      <c r="A24" s="2">
        <v>39365</v>
      </c>
      <c r="B24" t="s">
        <v>794</v>
      </c>
      <c r="C24">
        <v>10158</v>
      </c>
      <c r="D24">
        <v>324265</v>
      </c>
      <c r="E24" s="25">
        <v>-7000000</v>
      </c>
      <c r="F24">
        <v>95.74</v>
      </c>
      <c r="G24" t="s">
        <v>553</v>
      </c>
      <c r="H24" s="21">
        <f>E24*F24/100</f>
        <v>-6701800</v>
      </c>
      <c r="I24" t="s">
        <v>787</v>
      </c>
      <c r="J24">
        <v>0</v>
      </c>
      <c r="K24" t="s">
        <v>431</v>
      </c>
      <c r="L24" t="s">
        <v>434</v>
      </c>
    </row>
    <row r="25" spans="1:12" ht="12.75">
      <c r="A25" s="2">
        <v>39367</v>
      </c>
      <c r="B25" t="s">
        <v>786</v>
      </c>
      <c r="C25">
        <v>9629</v>
      </c>
      <c r="D25">
        <v>251937</v>
      </c>
      <c r="E25" s="25">
        <v>-76070</v>
      </c>
      <c r="F25">
        <v>961.87</v>
      </c>
      <c r="G25" t="s">
        <v>553</v>
      </c>
      <c r="H25" s="21">
        <f>E25*F25/100</f>
        <v>-731694.5090000001</v>
      </c>
      <c r="I25" t="s">
        <v>787</v>
      </c>
      <c r="J25">
        <v>4020</v>
      </c>
      <c r="K25" t="s">
        <v>431</v>
      </c>
      <c r="L25" t="s">
        <v>434</v>
      </c>
    </row>
    <row r="26" spans="1:12" ht="12.75">
      <c r="A26" s="2">
        <v>39371</v>
      </c>
      <c r="B26" t="s">
        <v>779</v>
      </c>
      <c r="C26">
        <v>9779</v>
      </c>
      <c r="D26">
        <v>274208</v>
      </c>
      <c r="E26" s="25">
        <v>-11000</v>
      </c>
      <c r="F26">
        <v>1050.25</v>
      </c>
      <c r="G26" t="s">
        <v>553</v>
      </c>
      <c r="H26" s="21">
        <f>E26*F26/100</f>
        <v>-115527.5</v>
      </c>
      <c r="I26" t="s">
        <v>780</v>
      </c>
      <c r="J26">
        <v>4020</v>
      </c>
      <c r="K26" t="s">
        <v>431</v>
      </c>
      <c r="L26" t="s">
        <v>434</v>
      </c>
    </row>
    <row r="27" spans="1:9" ht="12.75">
      <c r="A27" s="2"/>
      <c r="B27" s="52"/>
      <c r="D27" s="52"/>
      <c r="E27" s="53"/>
      <c r="F27" s="57"/>
      <c r="H27" s="58">
        <f>SUM(H2:H26)</f>
        <v>-570737452.0127999</v>
      </c>
      <c r="I27" s="59"/>
    </row>
    <row r="28" spans="1:9" ht="12.75">
      <c r="A28" s="2"/>
      <c r="E28" s="25"/>
      <c r="F28" s="57"/>
      <c r="I28"/>
    </row>
    <row r="29" spans="1:9" ht="12.75">
      <c r="A29" s="2"/>
      <c r="F29" s="57"/>
      <c r="I29"/>
    </row>
    <row r="30" spans="8:9" ht="12.75">
      <c r="H30" s="58"/>
      <c r="I30"/>
    </row>
    <row r="31" ht="12.75">
      <c r="I31"/>
    </row>
    <row r="32" ht="12.75">
      <c r="I32"/>
    </row>
    <row r="33" ht="12.75">
      <c r="I33"/>
    </row>
    <row r="34" ht="12.75">
      <c r="I34"/>
    </row>
    <row r="35" ht="12.75">
      <c r="I35"/>
    </row>
    <row r="36" ht="12.75">
      <c r="I36"/>
    </row>
    <row r="37" ht="12.75">
      <c r="I37"/>
    </row>
    <row r="38" ht="12.75">
      <c r="I38"/>
    </row>
  </sheetData>
  <printOptions gridLines="1"/>
  <pageMargins left="0.35433070866141736" right="0.35433070866141736" top="0.3937007874015748" bottom="0.3937007874015748" header="0.5118110236220472" footer="0.5118110236220472"/>
  <pageSetup fitToHeight="1" fitToWidth="1" horizontalDpi="600" verticalDpi="600" orientation="landscape" paperSize="9" scale="70" r:id="rId1"/>
</worksheet>
</file>

<file path=xl/worksheets/sheet4.xml><?xml version="1.0" encoding="utf-8"?>
<worksheet xmlns="http://schemas.openxmlformats.org/spreadsheetml/2006/main" xmlns:r="http://schemas.openxmlformats.org/officeDocument/2006/relationships">
  <sheetPr>
    <pageSetUpPr fitToPage="1"/>
  </sheetPr>
  <dimension ref="A1:R44"/>
  <sheetViews>
    <sheetView zoomScale="80" zoomScaleNormal="80" workbookViewId="0" topLeftCell="B1">
      <selection activeCell="K29" sqref="K29"/>
    </sheetView>
  </sheetViews>
  <sheetFormatPr defaultColWidth="9.140625" defaultRowHeight="12.75"/>
  <cols>
    <col min="1" max="1" width="48.8515625" style="0" customWidth="1"/>
    <col min="3" max="3" width="9.8515625" style="0" bestFit="1" customWidth="1"/>
    <col min="4" max="4" width="13.57421875" style="0" customWidth="1"/>
    <col min="5" max="5" width="13.140625" style="20" customWidth="1"/>
    <col min="6" max="6" width="12.8515625" style="20" customWidth="1"/>
    <col min="7" max="7" width="19.00390625" style="3" customWidth="1"/>
    <col min="8" max="8" width="18.421875" style="4" customWidth="1"/>
    <col min="9" max="9" width="15.57421875" style="4" customWidth="1"/>
    <col min="10" max="10" width="18.28125" style="4" customWidth="1"/>
    <col min="11" max="11" width="24.28125" style="4" customWidth="1"/>
    <col min="12" max="12" width="19.00390625" style="0" customWidth="1"/>
    <col min="13" max="13" width="14.57421875" style="0" customWidth="1"/>
    <col min="14" max="14" width="13.8515625" style="0" customWidth="1"/>
    <col min="15" max="16" width="15.7109375" style="49" customWidth="1"/>
  </cols>
  <sheetData>
    <row r="1" spans="1:16" ht="38.25">
      <c r="A1" s="11" t="s">
        <v>327</v>
      </c>
      <c r="B1" s="11" t="s">
        <v>328</v>
      </c>
      <c r="C1" s="12" t="s">
        <v>329</v>
      </c>
      <c r="D1" s="11" t="s">
        <v>330</v>
      </c>
      <c r="E1" s="17" t="s">
        <v>321</v>
      </c>
      <c r="F1" s="28" t="s">
        <v>331</v>
      </c>
      <c r="G1" s="11" t="s">
        <v>332</v>
      </c>
      <c r="H1" s="11" t="s">
        <v>333</v>
      </c>
      <c r="I1" s="13" t="s">
        <v>334</v>
      </c>
      <c r="J1" s="14" t="s">
        <v>335</v>
      </c>
      <c r="K1" s="15" t="s">
        <v>336</v>
      </c>
      <c r="L1" s="16" t="s">
        <v>337</v>
      </c>
      <c r="M1" s="16" t="s">
        <v>338</v>
      </c>
      <c r="N1" s="11"/>
      <c r="O1" s="44" t="s">
        <v>339</v>
      </c>
      <c r="P1" s="44" t="s">
        <v>340</v>
      </c>
    </row>
    <row r="2" spans="1:18" ht="19.5" customHeight="1">
      <c r="A2" s="38" t="s">
        <v>284</v>
      </c>
      <c r="B2" s="38" t="s">
        <v>285</v>
      </c>
      <c r="C2" s="55">
        <v>1510</v>
      </c>
      <c r="D2" s="38" t="s">
        <v>360</v>
      </c>
      <c r="E2" s="42">
        <v>0.35</v>
      </c>
      <c r="F2" s="38">
        <v>0.32</v>
      </c>
      <c r="G2" s="40" t="s">
        <v>313</v>
      </c>
      <c r="H2" s="40" t="s">
        <v>552</v>
      </c>
      <c r="I2" s="40">
        <v>39357</v>
      </c>
      <c r="J2" s="41">
        <f aca="true" t="shared" si="0" ref="J2:J28">O2*E2</f>
        <v>13016270.75</v>
      </c>
      <c r="K2" s="41">
        <f>(P2*E2)+3000000</f>
        <v>6881248.35</v>
      </c>
      <c r="L2" s="56">
        <v>10271</v>
      </c>
      <c r="M2" s="55">
        <v>340452</v>
      </c>
      <c r="O2" s="45">
        <v>37189345</v>
      </c>
      <c r="P2" s="46">
        <v>11089281</v>
      </c>
      <c r="R2" s="42"/>
    </row>
    <row r="3" spans="1:18" ht="19.5" customHeight="1">
      <c r="A3" s="38" t="s">
        <v>282</v>
      </c>
      <c r="B3" s="38" t="s">
        <v>283</v>
      </c>
      <c r="C3" s="55">
        <v>1510</v>
      </c>
      <c r="D3" s="38" t="s">
        <v>360</v>
      </c>
      <c r="E3" s="42">
        <v>0.2</v>
      </c>
      <c r="F3" s="38">
        <v>0.28</v>
      </c>
      <c r="G3" s="40" t="s">
        <v>322</v>
      </c>
      <c r="H3" s="40"/>
      <c r="I3" s="40">
        <v>39357</v>
      </c>
      <c r="J3" s="41">
        <f t="shared" si="0"/>
        <v>3350016</v>
      </c>
      <c r="K3" s="41">
        <f aca="true" t="shared" si="1" ref="K3:K28">P3*E3</f>
        <v>1150000</v>
      </c>
      <c r="L3" s="56">
        <v>10296</v>
      </c>
      <c r="M3" s="55">
        <v>343227</v>
      </c>
      <c r="O3" s="45">
        <v>16750080</v>
      </c>
      <c r="P3" s="46">
        <v>5750000</v>
      </c>
      <c r="R3" s="42"/>
    </row>
    <row r="4" spans="1:18" ht="19.5" customHeight="1">
      <c r="A4" s="38" t="s">
        <v>288</v>
      </c>
      <c r="B4" s="38" t="s">
        <v>289</v>
      </c>
      <c r="C4" s="55">
        <v>9999</v>
      </c>
      <c r="D4" s="38" t="s">
        <v>361</v>
      </c>
      <c r="E4" s="42">
        <v>0.25</v>
      </c>
      <c r="F4" s="38">
        <v>0.3</v>
      </c>
      <c r="G4" s="40" t="s">
        <v>314</v>
      </c>
      <c r="H4" s="40"/>
      <c r="I4" s="40">
        <v>39364</v>
      </c>
      <c r="J4" s="41">
        <f t="shared" si="0"/>
        <v>10569561.75</v>
      </c>
      <c r="K4" s="41">
        <f t="shared" si="1"/>
        <v>9997501.5</v>
      </c>
      <c r="L4" s="56">
        <v>10300</v>
      </c>
      <c r="M4" s="55">
        <v>345567</v>
      </c>
      <c r="O4" s="45">
        <v>42278247</v>
      </c>
      <c r="P4" s="46">
        <v>39990006</v>
      </c>
      <c r="R4" s="42"/>
    </row>
    <row r="5" spans="1:18" ht="19.5" customHeight="1">
      <c r="A5" s="38" t="s">
        <v>286</v>
      </c>
      <c r="B5" s="38" t="s">
        <v>287</v>
      </c>
      <c r="C5" s="55">
        <v>9999</v>
      </c>
      <c r="D5" s="38" t="s">
        <v>361</v>
      </c>
      <c r="E5" s="42">
        <v>0</v>
      </c>
      <c r="F5" s="38">
        <v>0.9</v>
      </c>
      <c r="G5" s="40" t="s">
        <v>322</v>
      </c>
      <c r="H5" s="40" t="s">
        <v>312</v>
      </c>
      <c r="I5" s="40">
        <v>39364</v>
      </c>
      <c r="J5" s="41">
        <f t="shared" si="0"/>
        <v>0</v>
      </c>
      <c r="K5" s="41">
        <f t="shared" si="1"/>
        <v>0</v>
      </c>
      <c r="L5" s="56">
        <v>10309</v>
      </c>
      <c r="M5" s="55">
        <v>346370</v>
      </c>
      <c r="O5" s="45">
        <v>169873500</v>
      </c>
      <c r="P5" s="46">
        <v>0</v>
      </c>
      <c r="R5" s="42"/>
    </row>
    <row r="6" spans="1:18" ht="40.5" customHeight="1">
      <c r="A6" s="38" t="s">
        <v>292</v>
      </c>
      <c r="B6" s="38" t="s">
        <v>293</v>
      </c>
      <c r="C6" s="55">
        <v>0</v>
      </c>
      <c r="D6" s="38" t="s">
        <v>366</v>
      </c>
      <c r="E6" s="42">
        <v>0</v>
      </c>
      <c r="F6" s="38">
        <v>0</v>
      </c>
      <c r="G6" s="40" t="s">
        <v>322</v>
      </c>
      <c r="H6" s="40" t="s">
        <v>380</v>
      </c>
      <c r="I6" s="40">
        <v>39365</v>
      </c>
      <c r="J6" s="41">
        <f t="shared" si="0"/>
        <v>0</v>
      </c>
      <c r="K6" s="41">
        <f t="shared" si="1"/>
        <v>0</v>
      </c>
      <c r="L6" s="56">
        <v>10324</v>
      </c>
      <c r="M6" s="55"/>
      <c r="O6" s="45">
        <v>0</v>
      </c>
      <c r="P6" s="46">
        <v>0</v>
      </c>
      <c r="R6" s="42"/>
    </row>
    <row r="7" spans="1:18" ht="30" customHeight="1">
      <c r="A7" s="38" t="s">
        <v>364</v>
      </c>
      <c r="B7" s="38" t="s">
        <v>365</v>
      </c>
      <c r="C7" s="55">
        <v>0</v>
      </c>
      <c r="D7" s="38" t="s">
        <v>366</v>
      </c>
      <c r="E7" s="42">
        <v>0</v>
      </c>
      <c r="F7" s="38">
        <v>174.84</v>
      </c>
      <c r="G7" s="40" t="s">
        <v>322</v>
      </c>
      <c r="H7" s="40" t="s">
        <v>382</v>
      </c>
      <c r="I7" s="40">
        <v>39365</v>
      </c>
      <c r="J7" s="41">
        <v>0</v>
      </c>
      <c r="K7" s="41">
        <f t="shared" si="1"/>
        <v>0</v>
      </c>
      <c r="L7" s="56">
        <v>10333</v>
      </c>
      <c r="M7" s="55">
        <v>349494</v>
      </c>
      <c r="O7" s="45">
        <v>141900000</v>
      </c>
      <c r="P7" s="46">
        <v>0</v>
      </c>
      <c r="R7" s="42"/>
    </row>
    <row r="8" spans="1:18" ht="30" customHeight="1">
      <c r="A8" s="38" t="s">
        <v>362</v>
      </c>
      <c r="B8" s="38" t="s">
        <v>363</v>
      </c>
      <c r="C8" s="55">
        <v>0</v>
      </c>
      <c r="D8" s="38" t="s">
        <v>366</v>
      </c>
      <c r="E8" s="42">
        <v>0</v>
      </c>
      <c r="F8" s="38">
        <v>16.14</v>
      </c>
      <c r="G8" s="40" t="s">
        <v>322</v>
      </c>
      <c r="H8" s="40" t="s">
        <v>382</v>
      </c>
      <c r="I8" s="40">
        <v>39365</v>
      </c>
      <c r="J8" s="41">
        <v>0</v>
      </c>
      <c r="K8" s="41">
        <f t="shared" si="1"/>
        <v>0</v>
      </c>
      <c r="L8" s="56">
        <v>10332</v>
      </c>
      <c r="M8" s="55">
        <v>349493</v>
      </c>
      <c r="O8" s="45">
        <v>822000000</v>
      </c>
      <c r="P8" s="46">
        <v>0</v>
      </c>
      <c r="R8" s="42"/>
    </row>
    <row r="9" spans="1:18" ht="38.25" customHeight="1">
      <c r="A9" s="38" t="s">
        <v>290</v>
      </c>
      <c r="B9" s="38" t="s">
        <v>291</v>
      </c>
      <c r="C9" s="55">
        <v>0</v>
      </c>
      <c r="D9" s="38" t="s">
        <v>366</v>
      </c>
      <c r="E9" s="42">
        <v>0</v>
      </c>
      <c r="F9" s="38">
        <v>0</v>
      </c>
      <c r="G9" s="40" t="s">
        <v>322</v>
      </c>
      <c r="H9" s="40" t="s">
        <v>379</v>
      </c>
      <c r="I9" s="40">
        <v>39365</v>
      </c>
      <c r="J9" s="41">
        <f t="shared" si="0"/>
        <v>0</v>
      </c>
      <c r="K9" s="41">
        <f t="shared" si="1"/>
        <v>0</v>
      </c>
      <c r="L9" s="56">
        <v>10325</v>
      </c>
      <c r="M9" s="55"/>
      <c r="O9" s="45">
        <v>0</v>
      </c>
      <c r="P9" s="46">
        <v>0</v>
      </c>
      <c r="R9" s="42"/>
    </row>
    <row r="10" spans="1:18" ht="30" customHeight="1">
      <c r="A10" s="38" t="s">
        <v>378</v>
      </c>
      <c r="B10" s="38" t="s">
        <v>374</v>
      </c>
      <c r="C10" s="55">
        <v>0</v>
      </c>
      <c r="D10" s="38" t="s">
        <v>366</v>
      </c>
      <c r="E10" s="42">
        <v>0</v>
      </c>
      <c r="F10" s="38">
        <v>93.3</v>
      </c>
      <c r="G10" s="40" t="s">
        <v>322</v>
      </c>
      <c r="H10" s="40" t="s">
        <v>381</v>
      </c>
      <c r="I10" s="40">
        <v>39365</v>
      </c>
      <c r="J10" s="41">
        <v>0</v>
      </c>
      <c r="K10" s="41">
        <f t="shared" si="1"/>
        <v>0</v>
      </c>
      <c r="L10" s="56">
        <v>10330</v>
      </c>
      <c r="M10" s="55">
        <v>349491</v>
      </c>
      <c r="O10" s="45">
        <v>590400000</v>
      </c>
      <c r="P10" s="46">
        <v>0</v>
      </c>
      <c r="R10" s="42"/>
    </row>
    <row r="11" spans="1:18" ht="30" customHeight="1">
      <c r="A11" s="38" t="s">
        <v>369</v>
      </c>
      <c r="B11" s="38" t="s">
        <v>370</v>
      </c>
      <c r="C11" s="55">
        <v>0</v>
      </c>
      <c r="D11" s="38" t="s">
        <v>366</v>
      </c>
      <c r="E11" s="42">
        <v>0</v>
      </c>
      <c r="F11" s="38">
        <v>174.4</v>
      </c>
      <c r="G11" s="40" t="s">
        <v>322</v>
      </c>
      <c r="H11" s="40" t="s">
        <v>381</v>
      </c>
      <c r="I11" s="40">
        <v>39365</v>
      </c>
      <c r="J11" s="41">
        <v>0</v>
      </c>
      <c r="K11" s="41">
        <f t="shared" si="1"/>
        <v>0</v>
      </c>
      <c r="L11" s="56">
        <v>10327</v>
      </c>
      <c r="M11" s="55">
        <v>349488</v>
      </c>
      <c r="O11" s="45">
        <v>116350000</v>
      </c>
      <c r="P11" s="46">
        <v>0</v>
      </c>
      <c r="R11" s="42"/>
    </row>
    <row r="12" spans="1:18" ht="30" customHeight="1">
      <c r="A12" s="38" t="s">
        <v>375</v>
      </c>
      <c r="B12" s="38" t="s">
        <v>376</v>
      </c>
      <c r="C12" s="55">
        <v>0</v>
      </c>
      <c r="D12" s="38" t="s">
        <v>366</v>
      </c>
      <c r="E12" s="42">
        <v>0</v>
      </c>
      <c r="F12" s="38">
        <v>134.82</v>
      </c>
      <c r="G12" s="40" t="s">
        <v>322</v>
      </c>
      <c r="H12" s="40" t="s">
        <v>381</v>
      </c>
      <c r="I12" s="40">
        <v>39365</v>
      </c>
      <c r="J12" s="41">
        <v>0</v>
      </c>
      <c r="K12" s="41">
        <f t="shared" si="1"/>
        <v>0</v>
      </c>
      <c r="L12" s="56">
        <v>10331</v>
      </c>
      <c r="M12" s="55">
        <v>349492</v>
      </c>
      <c r="O12" s="45">
        <v>25400000</v>
      </c>
      <c r="P12" s="46">
        <v>0</v>
      </c>
      <c r="R12" s="42"/>
    </row>
    <row r="13" spans="1:18" ht="30" customHeight="1">
      <c r="A13" s="38" t="s">
        <v>367</v>
      </c>
      <c r="B13" s="38" t="s">
        <v>368</v>
      </c>
      <c r="C13" s="55">
        <v>0</v>
      </c>
      <c r="D13" s="38" t="s">
        <v>366</v>
      </c>
      <c r="E13" s="42">
        <v>0</v>
      </c>
      <c r="F13" s="38">
        <v>93.43</v>
      </c>
      <c r="G13" s="40" t="s">
        <v>322</v>
      </c>
      <c r="H13" s="40" t="s">
        <v>381</v>
      </c>
      <c r="I13" s="40">
        <v>39365</v>
      </c>
      <c r="J13" s="41">
        <v>0</v>
      </c>
      <c r="K13" s="41">
        <f t="shared" si="1"/>
        <v>0</v>
      </c>
      <c r="L13" s="56">
        <v>10326</v>
      </c>
      <c r="M13" s="55">
        <v>349487</v>
      </c>
      <c r="O13" s="45">
        <v>10600000</v>
      </c>
      <c r="P13" s="46">
        <v>0</v>
      </c>
      <c r="R13" s="42"/>
    </row>
    <row r="14" spans="1:18" ht="30" customHeight="1">
      <c r="A14" s="38" t="s">
        <v>371</v>
      </c>
      <c r="B14" s="38" t="s">
        <v>372</v>
      </c>
      <c r="C14" s="55">
        <v>0</v>
      </c>
      <c r="D14" s="38" t="s">
        <v>366</v>
      </c>
      <c r="E14" s="42">
        <v>0</v>
      </c>
      <c r="F14" s="38">
        <v>101.5</v>
      </c>
      <c r="G14" s="40" t="s">
        <v>322</v>
      </c>
      <c r="H14" s="40" t="s">
        <v>381</v>
      </c>
      <c r="I14" s="40">
        <v>39365</v>
      </c>
      <c r="J14" s="41">
        <v>0</v>
      </c>
      <c r="K14" s="41">
        <f t="shared" si="1"/>
        <v>0</v>
      </c>
      <c r="L14" s="56">
        <v>10328</v>
      </c>
      <c r="M14" s="55">
        <v>349489</v>
      </c>
      <c r="O14" s="45">
        <v>57450000</v>
      </c>
      <c r="P14" s="46">
        <v>0</v>
      </c>
      <c r="R14" s="42"/>
    </row>
    <row r="15" spans="1:18" ht="30" customHeight="1">
      <c r="A15" s="38" t="s">
        <v>377</v>
      </c>
      <c r="B15" s="38" t="s">
        <v>373</v>
      </c>
      <c r="C15" s="55">
        <v>0</v>
      </c>
      <c r="D15" s="38" t="s">
        <v>366</v>
      </c>
      <c r="E15" s="42">
        <v>0</v>
      </c>
      <c r="F15" s="38">
        <v>80.88</v>
      </c>
      <c r="G15" s="40" t="s">
        <v>322</v>
      </c>
      <c r="H15" s="40" t="s">
        <v>381</v>
      </c>
      <c r="I15" s="40">
        <v>39365</v>
      </c>
      <c r="J15" s="41">
        <v>0</v>
      </c>
      <c r="K15" s="41">
        <f t="shared" si="1"/>
        <v>0</v>
      </c>
      <c r="L15" s="67">
        <v>10329</v>
      </c>
      <c r="M15" s="55">
        <v>349490</v>
      </c>
      <c r="O15" s="45">
        <v>71300000</v>
      </c>
      <c r="P15" s="46">
        <v>0</v>
      </c>
      <c r="R15" s="42"/>
    </row>
    <row r="16" spans="1:18" ht="19.5" customHeight="1">
      <c r="A16" s="38" t="s">
        <v>294</v>
      </c>
      <c r="B16" s="38" t="s">
        <v>295</v>
      </c>
      <c r="C16" s="55">
        <v>3520</v>
      </c>
      <c r="D16" s="38"/>
      <c r="E16" s="42">
        <v>0.2</v>
      </c>
      <c r="F16" s="38">
        <v>0.525</v>
      </c>
      <c r="G16" s="40" t="s">
        <v>322</v>
      </c>
      <c r="H16" s="40"/>
      <c r="I16" s="40">
        <v>39371</v>
      </c>
      <c r="J16" s="41">
        <f t="shared" si="0"/>
        <v>4040166.2</v>
      </c>
      <c r="K16" s="41">
        <f t="shared" si="1"/>
        <v>4000000</v>
      </c>
      <c r="L16" s="56">
        <v>10295</v>
      </c>
      <c r="M16" s="55">
        <v>343101</v>
      </c>
      <c r="O16" s="45">
        <v>20200831</v>
      </c>
      <c r="P16" s="46">
        <v>20000000</v>
      </c>
      <c r="R16" s="42"/>
    </row>
    <row r="17" spans="1:18" ht="19.5" customHeight="1">
      <c r="A17" s="38" t="s">
        <v>296</v>
      </c>
      <c r="B17" s="38" t="s">
        <v>297</v>
      </c>
      <c r="C17" s="55">
        <v>1510</v>
      </c>
      <c r="D17" s="38" t="s">
        <v>360</v>
      </c>
      <c r="E17" s="42">
        <v>0.2</v>
      </c>
      <c r="F17" s="38">
        <v>0.56</v>
      </c>
      <c r="G17" s="40" t="s">
        <v>322</v>
      </c>
      <c r="H17" s="40"/>
      <c r="I17" s="40">
        <v>39373</v>
      </c>
      <c r="J17" s="41">
        <f t="shared" si="0"/>
        <v>3591620</v>
      </c>
      <c r="K17" s="41">
        <f t="shared" si="1"/>
        <v>2500000</v>
      </c>
      <c r="L17" s="56">
        <v>10285</v>
      </c>
      <c r="M17" s="55">
        <v>341583</v>
      </c>
      <c r="O17" s="45">
        <v>17958100</v>
      </c>
      <c r="P17" s="46">
        <v>12500000</v>
      </c>
      <c r="R17" s="42"/>
    </row>
    <row r="18" spans="1:18" ht="19.5" customHeight="1">
      <c r="A18" s="38" t="s">
        <v>298</v>
      </c>
      <c r="B18" s="38" t="s">
        <v>299</v>
      </c>
      <c r="C18" s="55">
        <v>4510</v>
      </c>
      <c r="D18" s="38"/>
      <c r="E18" s="42">
        <v>0.3</v>
      </c>
      <c r="F18" s="38">
        <v>0.3</v>
      </c>
      <c r="G18" s="40" t="s">
        <v>322</v>
      </c>
      <c r="H18" s="40"/>
      <c r="I18" s="40">
        <v>39374</v>
      </c>
      <c r="J18" s="41">
        <f t="shared" si="0"/>
        <v>13863194.4</v>
      </c>
      <c r="K18" s="41">
        <f t="shared" si="1"/>
        <v>3000000</v>
      </c>
      <c r="L18" s="56">
        <v>10297</v>
      </c>
      <c r="M18" s="55">
        <v>343354</v>
      </c>
      <c r="O18" s="45">
        <v>46210648</v>
      </c>
      <c r="P18" s="46">
        <v>10000000</v>
      </c>
      <c r="R18" s="42"/>
    </row>
    <row r="19" spans="1:18" ht="19.5" customHeight="1">
      <c r="A19" s="38" t="s">
        <v>302</v>
      </c>
      <c r="B19" s="38" t="s">
        <v>303</v>
      </c>
      <c r="C19" s="55">
        <v>1510</v>
      </c>
      <c r="D19" s="38" t="s">
        <v>360</v>
      </c>
      <c r="E19" s="42">
        <v>0.2</v>
      </c>
      <c r="F19" s="38">
        <v>0.2</v>
      </c>
      <c r="G19" s="40" t="s">
        <v>322</v>
      </c>
      <c r="H19" s="40"/>
      <c r="I19" s="40">
        <v>39377</v>
      </c>
      <c r="J19" s="41">
        <f t="shared" si="0"/>
        <v>9809350.4</v>
      </c>
      <c r="K19" s="41">
        <f t="shared" si="1"/>
        <v>5000000</v>
      </c>
      <c r="L19" s="56">
        <v>10273</v>
      </c>
      <c r="M19" s="55">
        <v>340825</v>
      </c>
      <c r="O19" s="45">
        <v>49046752</v>
      </c>
      <c r="P19" s="46">
        <v>25000000</v>
      </c>
      <c r="R19" s="42"/>
    </row>
    <row r="20" spans="1:18" ht="19.5" customHeight="1">
      <c r="A20" s="38" t="s">
        <v>300</v>
      </c>
      <c r="B20" s="38" t="s">
        <v>301</v>
      </c>
      <c r="C20" s="55">
        <v>1510</v>
      </c>
      <c r="D20" s="38" t="s">
        <v>360</v>
      </c>
      <c r="E20" s="42">
        <v>0.2</v>
      </c>
      <c r="F20" s="38">
        <v>0.215</v>
      </c>
      <c r="G20" s="40" t="s">
        <v>322</v>
      </c>
      <c r="H20" s="40"/>
      <c r="I20" s="40">
        <v>39377</v>
      </c>
      <c r="J20" s="41">
        <f t="shared" si="0"/>
        <v>8739000</v>
      </c>
      <c r="K20" s="41">
        <f t="shared" si="1"/>
        <v>7500000</v>
      </c>
      <c r="L20" s="56">
        <v>10293</v>
      </c>
      <c r="M20" s="55">
        <v>342735</v>
      </c>
      <c r="O20" s="45">
        <v>43695000</v>
      </c>
      <c r="P20" s="46">
        <v>37500000</v>
      </c>
      <c r="R20" s="42"/>
    </row>
    <row r="21" spans="1:18" ht="19.5" customHeight="1">
      <c r="A21" s="38" t="s">
        <v>306</v>
      </c>
      <c r="B21" s="38" t="s">
        <v>307</v>
      </c>
      <c r="C21" s="55">
        <v>1510</v>
      </c>
      <c r="D21" s="38" t="s">
        <v>360</v>
      </c>
      <c r="E21" s="42">
        <v>0.2</v>
      </c>
      <c r="F21" s="38">
        <v>0.2</v>
      </c>
      <c r="G21" s="40" t="s">
        <v>322</v>
      </c>
      <c r="H21" s="40"/>
      <c r="I21" s="40">
        <v>39378</v>
      </c>
      <c r="J21" s="41">
        <f t="shared" si="0"/>
        <v>4028002</v>
      </c>
      <c r="K21" s="41">
        <f t="shared" si="1"/>
        <v>3700000</v>
      </c>
      <c r="L21" s="56">
        <v>10270</v>
      </c>
      <c r="M21" s="55">
        <v>340391</v>
      </c>
      <c r="O21" s="45">
        <v>20140010</v>
      </c>
      <c r="P21" s="46">
        <v>18500000</v>
      </c>
      <c r="R21" s="42"/>
    </row>
    <row r="22" spans="1:18" ht="19.5" customHeight="1">
      <c r="A22" s="38" t="s">
        <v>304</v>
      </c>
      <c r="B22" s="38" t="s">
        <v>305</v>
      </c>
      <c r="C22" s="55">
        <v>9999</v>
      </c>
      <c r="D22" s="38" t="s">
        <v>361</v>
      </c>
      <c r="E22" s="42">
        <v>0.75</v>
      </c>
      <c r="F22" s="38">
        <v>1</v>
      </c>
      <c r="G22" s="40" t="s">
        <v>315</v>
      </c>
      <c r="H22" s="40"/>
      <c r="I22" s="40">
        <v>39378</v>
      </c>
      <c r="J22" s="41">
        <f t="shared" si="0"/>
        <v>29320667.25</v>
      </c>
      <c r="K22" s="41">
        <f t="shared" si="1"/>
        <v>22050000</v>
      </c>
      <c r="L22" s="56">
        <v>10316</v>
      </c>
      <c r="M22" s="55">
        <v>347652</v>
      </c>
      <c r="O22" s="45">
        <v>39094223</v>
      </c>
      <c r="P22" s="46">
        <v>29400000</v>
      </c>
      <c r="R22" s="42"/>
    </row>
    <row r="23" spans="1:18" ht="19.5" customHeight="1">
      <c r="A23" s="38" t="s">
        <v>308</v>
      </c>
      <c r="B23" s="38" t="s">
        <v>309</v>
      </c>
      <c r="C23" s="55">
        <v>1510</v>
      </c>
      <c r="D23" s="38" t="s">
        <v>360</v>
      </c>
      <c r="E23" s="42">
        <v>0.2</v>
      </c>
      <c r="F23" s="38">
        <v>0.235</v>
      </c>
      <c r="G23" s="40" t="s">
        <v>322</v>
      </c>
      <c r="H23" s="40"/>
      <c r="I23" s="40">
        <v>39379</v>
      </c>
      <c r="J23" s="41">
        <f t="shared" si="0"/>
        <v>4446820.600000001</v>
      </c>
      <c r="K23" s="41">
        <f t="shared" si="1"/>
        <v>3446820</v>
      </c>
      <c r="L23" s="56">
        <v>10281</v>
      </c>
      <c r="M23" s="55">
        <v>341412</v>
      </c>
      <c r="O23" s="45">
        <v>22234103</v>
      </c>
      <c r="P23" s="46">
        <v>17234100</v>
      </c>
      <c r="R23" s="42"/>
    </row>
    <row r="24" spans="1:18" ht="19.5" customHeight="1">
      <c r="A24" s="38" t="s">
        <v>310</v>
      </c>
      <c r="B24" s="38" t="s">
        <v>311</v>
      </c>
      <c r="C24" s="55">
        <v>9999</v>
      </c>
      <c r="D24" s="38" t="s">
        <v>361</v>
      </c>
      <c r="E24" s="42">
        <v>0.72</v>
      </c>
      <c r="F24" s="38">
        <v>0.83</v>
      </c>
      <c r="G24" s="40" t="s">
        <v>316</v>
      </c>
      <c r="H24" s="40"/>
      <c r="I24" s="40">
        <v>39379</v>
      </c>
      <c r="J24" s="41">
        <f t="shared" si="0"/>
        <v>51234720.48</v>
      </c>
      <c r="K24" s="41">
        <f t="shared" si="1"/>
        <v>18000000</v>
      </c>
      <c r="L24" s="56">
        <v>10310</v>
      </c>
      <c r="M24" s="55">
        <v>347148</v>
      </c>
      <c r="O24" s="45">
        <v>71159334</v>
      </c>
      <c r="P24" s="46">
        <v>25000000</v>
      </c>
      <c r="R24" s="42"/>
    </row>
    <row r="25" spans="1:18" ht="19.5" customHeight="1">
      <c r="A25" s="60" t="s">
        <v>1159</v>
      </c>
      <c r="B25" s="60" t="s">
        <v>1160</v>
      </c>
      <c r="C25" s="55">
        <v>9999</v>
      </c>
      <c r="D25" s="38" t="s">
        <v>361</v>
      </c>
      <c r="E25" s="61">
        <v>0.25</v>
      </c>
      <c r="F25" s="60">
        <v>0.65</v>
      </c>
      <c r="G25" s="62" t="s">
        <v>1167</v>
      </c>
      <c r="H25" s="62"/>
      <c r="I25" s="62">
        <v>39384</v>
      </c>
      <c r="J25" s="41">
        <f t="shared" si="0"/>
        <v>7171875.5</v>
      </c>
      <c r="K25" s="41">
        <f t="shared" si="1"/>
        <v>4000000</v>
      </c>
      <c r="L25" s="63">
        <v>10314</v>
      </c>
      <c r="M25" s="64">
        <v>347637</v>
      </c>
      <c r="O25" s="65">
        <v>28687502</v>
      </c>
      <c r="P25" s="47">
        <v>16000000</v>
      </c>
      <c r="R25" s="61"/>
    </row>
    <row r="26" spans="1:18" ht="19.5" customHeight="1">
      <c r="A26" s="60" t="s">
        <v>1161</v>
      </c>
      <c r="B26" s="60" t="s">
        <v>1162</v>
      </c>
      <c r="C26" s="55">
        <v>9999</v>
      </c>
      <c r="D26" s="38" t="s">
        <v>361</v>
      </c>
      <c r="E26" s="61">
        <v>0.25</v>
      </c>
      <c r="F26" s="60">
        <v>0.35</v>
      </c>
      <c r="G26" s="62" t="s">
        <v>322</v>
      </c>
      <c r="H26" s="62"/>
      <c r="I26" s="62">
        <v>39385</v>
      </c>
      <c r="J26" s="41">
        <f t="shared" si="0"/>
        <v>4705750.5</v>
      </c>
      <c r="K26" s="41">
        <f t="shared" si="1"/>
        <v>4356250</v>
      </c>
      <c r="L26" s="63">
        <v>10313</v>
      </c>
      <c r="M26" s="64">
        <v>347366</v>
      </c>
      <c r="O26" s="65">
        <v>18823002</v>
      </c>
      <c r="P26" s="47">
        <v>17425000</v>
      </c>
      <c r="R26" s="61"/>
    </row>
    <row r="27" spans="1:18" ht="19.5" customHeight="1">
      <c r="A27" s="60" t="s">
        <v>1163</v>
      </c>
      <c r="B27" s="60" t="s">
        <v>1164</v>
      </c>
      <c r="C27" s="55">
        <v>1510</v>
      </c>
      <c r="D27" s="38" t="s">
        <v>360</v>
      </c>
      <c r="E27" s="61">
        <v>0.25</v>
      </c>
      <c r="F27" s="60">
        <v>0.29</v>
      </c>
      <c r="G27" s="62" t="s">
        <v>322</v>
      </c>
      <c r="H27" s="62"/>
      <c r="I27" s="62">
        <v>39386</v>
      </c>
      <c r="J27" s="41">
        <f t="shared" si="0"/>
        <v>7487100.75</v>
      </c>
      <c r="K27" s="41">
        <f t="shared" si="1"/>
        <v>7006100</v>
      </c>
      <c r="L27" s="63">
        <v>10294</v>
      </c>
      <c r="M27" s="64">
        <v>342736</v>
      </c>
      <c r="O27" s="65">
        <v>29948403</v>
      </c>
      <c r="P27" s="47">
        <v>28024400</v>
      </c>
      <c r="R27" s="61"/>
    </row>
    <row r="28" spans="1:18" ht="19.5" customHeight="1">
      <c r="A28" s="60" t="s">
        <v>1165</v>
      </c>
      <c r="B28" s="60" t="s">
        <v>1166</v>
      </c>
      <c r="C28" s="55">
        <v>1510</v>
      </c>
      <c r="D28" s="38" t="s">
        <v>360</v>
      </c>
      <c r="E28" s="61">
        <v>0.2</v>
      </c>
      <c r="F28" s="60">
        <v>0.25</v>
      </c>
      <c r="G28" s="62" t="s">
        <v>322</v>
      </c>
      <c r="H28" s="62"/>
      <c r="I28" s="62">
        <v>39386</v>
      </c>
      <c r="J28" s="41">
        <f t="shared" si="0"/>
        <v>3450000</v>
      </c>
      <c r="K28" s="41">
        <f t="shared" si="1"/>
        <v>3000000</v>
      </c>
      <c r="L28" s="63">
        <v>10304</v>
      </c>
      <c r="M28" s="64">
        <v>346043</v>
      </c>
      <c r="O28" s="65">
        <v>17250000</v>
      </c>
      <c r="P28" s="47">
        <v>15000000</v>
      </c>
      <c r="R28" s="61"/>
    </row>
    <row r="29" spans="1:16" ht="19.5" customHeight="1">
      <c r="A29" s="7"/>
      <c r="B29" s="6"/>
      <c r="C29" s="1"/>
      <c r="D29" s="1"/>
      <c r="E29" s="18"/>
      <c r="F29" s="19"/>
      <c r="G29" s="9"/>
      <c r="H29" s="9"/>
      <c r="I29" s="26"/>
      <c r="J29" s="5">
        <f>SUM(J2:J28)</f>
        <v>178824116.57999998</v>
      </c>
      <c r="K29" s="5">
        <f>SUM(K2:K28)</f>
        <v>105587919.85</v>
      </c>
      <c r="L29" s="30"/>
      <c r="M29" s="30"/>
      <c r="O29" s="47"/>
      <c r="P29" s="48"/>
    </row>
    <row r="30" spans="1:13" ht="19.5" customHeight="1">
      <c r="A30" s="8"/>
      <c r="B30" s="8"/>
      <c r="C30" s="8"/>
      <c r="D30" s="9"/>
      <c r="E30" s="19"/>
      <c r="F30" s="19"/>
      <c r="G30" s="9"/>
      <c r="H30" s="9"/>
      <c r="I30" s="27"/>
      <c r="K30"/>
      <c r="L30" s="30"/>
      <c r="M30" s="30"/>
    </row>
    <row r="31" spans="1:14" ht="19.5" customHeight="1">
      <c r="A31" s="10" t="s">
        <v>326</v>
      </c>
      <c r="C31" s="8"/>
      <c r="D31" s="9"/>
      <c r="E31" s="19"/>
      <c r="F31" s="19"/>
      <c r="G31" s="9"/>
      <c r="H31" s="9"/>
      <c r="I31" s="27"/>
      <c r="L31" s="29"/>
      <c r="M31" s="29"/>
      <c r="N31" s="4"/>
    </row>
    <row r="32" spans="1:18" ht="19.5" customHeight="1">
      <c r="A32" s="38"/>
      <c r="B32" s="38"/>
      <c r="C32" s="39"/>
      <c r="D32" s="38"/>
      <c r="E32" s="42"/>
      <c r="F32" s="38"/>
      <c r="G32" s="40"/>
      <c r="H32" s="40"/>
      <c r="I32" s="40"/>
      <c r="J32" s="43"/>
      <c r="K32" s="41"/>
      <c r="L32" s="56"/>
      <c r="M32" s="55"/>
      <c r="O32" s="45"/>
      <c r="P32" s="46"/>
      <c r="R32" s="42"/>
    </row>
    <row r="33" spans="1:18" ht="19.5" customHeight="1">
      <c r="A33" s="38"/>
      <c r="B33" s="38"/>
      <c r="C33" s="39"/>
      <c r="D33" s="38"/>
      <c r="E33" s="42"/>
      <c r="F33" s="38"/>
      <c r="G33" s="40"/>
      <c r="H33" s="40"/>
      <c r="I33" s="40"/>
      <c r="J33" s="43"/>
      <c r="K33" s="41"/>
      <c r="L33" s="56"/>
      <c r="M33" s="55"/>
      <c r="O33" s="45"/>
      <c r="P33" s="46"/>
      <c r="R33" s="42"/>
    </row>
    <row r="34" spans="4:13" ht="12.75">
      <c r="D34" s="3"/>
      <c r="E34" s="18"/>
      <c r="F34" s="18"/>
      <c r="G34" s="4"/>
      <c r="H34"/>
      <c r="I34"/>
      <c r="J34"/>
      <c r="K34"/>
      <c r="L34" s="30"/>
      <c r="M34" s="30"/>
    </row>
    <row r="35" spans="4:11" ht="12.75">
      <c r="D35" s="3"/>
      <c r="E35" s="18"/>
      <c r="F35" s="18"/>
      <c r="G35" s="4"/>
      <c r="H35"/>
      <c r="I35"/>
      <c r="J35"/>
      <c r="K35"/>
    </row>
    <row r="36" spans="4:11" ht="12.75">
      <c r="D36" s="3"/>
      <c r="E36" s="18"/>
      <c r="F36" s="18"/>
      <c r="G36" s="4"/>
      <c r="H36"/>
      <c r="I36"/>
      <c r="J36"/>
      <c r="K36"/>
    </row>
    <row r="37" spans="4:11" ht="12.75">
      <c r="D37" s="3"/>
      <c r="E37" s="18"/>
      <c r="F37" s="18"/>
      <c r="G37" s="4"/>
      <c r="H37"/>
      <c r="I37"/>
      <c r="J37"/>
      <c r="K37"/>
    </row>
    <row r="38" spans="4:11" ht="12.75">
      <c r="D38" s="3"/>
      <c r="E38" s="18"/>
      <c r="F38" s="18"/>
      <c r="G38" s="4"/>
      <c r="H38"/>
      <c r="I38"/>
      <c r="J38"/>
      <c r="K38"/>
    </row>
    <row r="39" spans="4:11" ht="12.75">
      <c r="D39" s="3"/>
      <c r="E39" s="18"/>
      <c r="F39" s="18"/>
      <c r="G39" s="4"/>
      <c r="H39"/>
      <c r="I39"/>
      <c r="J39"/>
      <c r="K39"/>
    </row>
    <row r="40" spans="4:11" ht="12.75">
      <c r="D40" s="3"/>
      <c r="E40" s="18"/>
      <c r="F40" s="18"/>
      <c r="G40" s="4"/>
      <c r="I40"/>
      <c r="J40"/>
      <c r="K40"/>
    </row>
    <row r="41" spans="4:11" ht="12.75">
      <c r="D41" s="3"/>
      <c r="E41" s="18"/>
      <c r="F41" s="18"/>
      <c r="G41" s="4"/>
      <c r="I41"/>
      <c r="J41"/>
      <c r="K41"/>
    </row>
    <row r="42" spans="4:11" ht="12.75">
      <c r="D42" s="3"/>
      <c r="E42" s="18"/>
      <c r="F42" s="18"/>
      <c r="G42" s="4"/>
      <c r="I42"/>
      <c r="J42"/>
      <c r="K42"/>
    </row>
    <row r="43" spans="4:11" ht="12.75">
      <c r="D43" s="3"/>
      <c r="E43" s="18"/>
      <c r="F43" s="18"/>
      <c r="G43" s="4"/>
      <c r="I43"/>
      <c r="J43"/>
      <c r="K43"/>
    </row>
    <row r="44" spans="4:11" ht="12.75">
      <c r="D44" s="3"/>
      <c r="E44" s="18"/>
      <c r="F44" s="18"/>
      <c r="G44" s="4"/>
      <c r="I44"/>
      <c r="J44"/>
      <c r="K44"/>
    </row>
  </sheetData>
  <printOptions gridLines="1"/>
  <pageMargins left="0.35433070866141736" right="0.35433070866141736" top="0.5905511811023623" bottom="0.5905511811023623" header="0.5118110236220472" footer="0.5118110236220472"/>
  <pageSetup fitToHeight="1" fitToWidth="1" horizontalDpi="600" verticalDpi="600" orientation="landscape" paperSize="9" scale="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Australian Stock Exchange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Karen</dc:creator>
  <cp:keywords/>
  <dc:description/>
  <cp:lastModifiedBy>Karen</cp:lastModifiedBy>
  <cp:lastPrinted>2007-11-10T02:53:01Z</cp:lastPrinted>
  <dcterms:created xsi:type="dcterms:W3CDTF">2007-08-14T04:58:12Z</dcterms:created>
  <dcterms:modified xsi:type="dcterms:W3CDTF">2007-11-10T03:47:54Z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3081</vt:i4>
  </property>
</Properties>
</file>